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 firstSheet="4" activeTab="20"/>
  </bookViews>
  <sheets>
    <sheet name="UE210a" sheetId="6" r:id="rId1"/>
    <sheet name="UE210b" sheetId="5" r:id="rId2"/>
    <sheet name="UE210c" sheetId="4" r:id="rId3"/>
    <sheet name="UE210d" sheetId="3" r:id="rId4"/>
    <sheet name="UE210e" sheetId="2" r:id="rId5"/>
    <sheet name="UE210f" sheetId="1" r:id="rId6"/>
    <sheet name="UE210g" sheetId="8" r:id="rId7"/>
    <sheet name="UE210h" sheetId="13" r:id="rId8"/>
    <sheet name="UE210i" sheetId="12" r:id="rId9"/>
    <sheet name="UE210j" sheetId="7" r:id="rId10"/>
    <sheet name="UE210k" sheetId="10" r:id="rId11"/>
    <sheet name="UE210l" sheetId="11" r:id="rId12"/>
    <sheet name="UE210m" sheetId="9" r:id="rId13"/>
    <sheet name="UE210n" sheetId="14" r:id="rId14"/>
    <sheet name="UE210o" sheetId="21" r:id="rId15"/>
    <sheet name="UE210p" sheetId="20" r:id="rId16"/>
    <sheet name="UE210q" sheetId="19" r:id="rId17"/>
    <sheet name="UE210r" sheetId="17" r:id="rId18"/>
    <sheet name="UE210s" sheetId="18" r:id="rId19"/>
    <sheet name="UE210t" sheetId="16" r:id="rId20"/>
    <sheet name="UE210u" sheetId="15" r:id="rId2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5" l="1"/>
  <c r="D7" i="16"/>
  <c r="D7" i="18"/>
  <c r="D7" i="17"/>
  <c r="D7" i="19"/>
  <c r="D7" i="20"/>
  <c r="D7" i="21"/>
  <c r="D7" i="14"/>
  <c r="D7" i="9"/>
  <c r="D7" i="11"/>
  <c r="D7" i="10"/>
  <c r="D7" i="7"/>
  <c r="D7" i="12"/>
  <c r="D7" i="13"/>
  <c r="D7" i="8"/>
  <c r="D7" i="1"/>
  <c r="D7" i="2"/>
  <c r="D7" i="3"/>
  <c r="D7" i="4"/>
  <c r="D7" i="5"/>
  <c r="D7" i="6"/>
  <c r="D4" i="15" l="1"/>
  <c r="D4" i="16"/>
  <c r="D4" i="18"/>
  <c r="D4" i="17"/>
  <c r="D4" i="19"/>
  <c r="D4" i="20"/>
  <c r="D4" i="21"/>
  <c r="D4" i="14"/>
  <c r="D4" i="9"/>
  <c r="D4" i="11"/>
  <c r="D4" i="10"/>
  <c r="D4" i="7"/>
  <c r="D4" i="12"/>
  <c r="D4" i="13"/>
  <c r="D4" i="8"/>
  <c r="D4" i="1"/>
  <c r="D4" i="2"/>
  <c r="D4" i="3"/>
  <c r="D4" i="4"/>
  <c r="D4" i="5"/>
  <c r="D4" i="6"/>
  <c r="D6" i="20"/>
  <c r="D6" i="15"/>
  <c r="D6" i="16"/>
  <c r="D6" i="21"/>
  <c r="D6" i="14"/>
  <c r="D6" i="18"/>
  <c r="D6" i="11"/>
  <c r="D6" i="1"/>
  <c r="D6" i="17"/>
  <c r="D6" i="7"/>
  <c r="D6" i="4"/>
  <c r="D6" i="19"/>
  <c r="D6" i="13"/>
  <c r="D6" i="9"/>
  <c r="D6" i="10"/>
  <c r="D6" i="12"/>
  <c r="D6" i="8"/>
  <c r="D6" i="2"/>
  <c r="D6" i="3"/>
  <c r="D6" i="5"/>
  <c r="D6" i="6"/>
  <c r="D2" i="15" l="1"/>
  <c r="D2" i="17"/>
  <c r="D2" i="19"/>
  <c r="D2" i="20"/>
  <c r="D2" i="21"/>
  <c r="D2" i="16"/>
  <c r="D2" i="14"/>
  <c r="D2" i="9"/>
  <c r="D2" i="11"/>
  <c r="D2" i="10"/>
  <c r="D2" i="7"/>
  <c r="D2" i="12"/>
  <c r="D2" i="13"/>
  <c r="D2" i="8"/>
  <c r="D2" i="1"/>
  <c r="D2" i="2"/>
  <c r="D2" i="3"/>
  <c r="D2" i="4"/>
  <c r="D2" i="5"/>
  <c r="D2" i="6"/>
  <c r="D2" i="18"/>
</calcChain>
</file>

<file path=xl/sharedStrings.xml><?xml version="1.0" encoding="utf-8"?>
<sst xmlns="http://schemas.openxmlformats.org/spreadsheetml/2006/main" count="987" uniqueCount="40">
  <si>
    <t>Type</t>
  </si>
  <si>
    <t>Rum</t>
  </si>
  <si>
    <t>Bygningsdel</t>
  </si>
  <si>
    <t>Antal</t>
  </si>
  <si>
    <t>Enhed</t>
  </si>
  <si>
    <t>Behandlinger</t>
  </si>
  <si>
    <t>Pris M Mo</t>
  </si>
  <si>
    <t>Stue/køkken</t>
  </si>
  <si>
    <t>væg</t>
  </si>
  <si>
    <t>m2</t>
  </si>
  <si>
    <t>loft</t>
  </si>
  <si>
    <t>gulv</t>
  </si>
  <si>
    <t>dørkarm(gerikt)</t>
  </si>
  <si>
    <t>fodliste</t>
  </si>
  <si>
    <t>vindueskarm in. Terr.</t>
  </si>
  <si>
    <t>radiator</t>
  </si>
  <si>
    <t>stk</t>
  </si>
  <si>
    <t>lbm</t>
  </si>
  <si>
    <t>Bad</t>
  </si>
  <si>
    <t>UE210a</t>
  </si>
  <si>
    <t>UE210b</t>
  </si>
  <si>
    <t>UE210c</t>
  </si>
  <si>
    <t>UE210d</t>
  </si>
  <si>
    <t>UE210e</t>
  </si>
  <si>
    <t>UE210f</t>
  </si>
  <si>
    <t>UE210g</t>
  </si>
  <si>
    <t>UE210h</t>
  </si>
  <si>
    <t>UE210i</t>
  </si>
  <si>
    <t>UE210j</t>
  </si>
  <si>
    <t>UE210k</t>
  </si>
  <si>
    <t>UE210l</t>
  </si>
  <si>
    <t>UE210m</t>
  </si>
  <si>
    <t>UE210n</t>
  </si>
  <si>
    <t>UE210o</t>
  </si>
  <si>
    <t>UE210p</t>
  </si>
  <si>
    <t>UE210q</t>
  </si>
  <si>
    <t>UE210r</t>
  </si>
  <si>
    <t>UE210s</t>
  </si>
  <si>
    <t>UE210t</t>
  </si>
  <si>
    <t>UE210u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</si>
</sst>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:A11"/>
    </sheetView>
  </sheetViews>
  <sheetFormatPr defaultRowHeight="15" x14ac:dyDescent="0.25"/>
  <cols>
    <col min="2" max="2" width="15.7109375" customWidth="1"/>
    <col min="3" max="3" width="20.7109375" customWidth="1"/>
    <col min="7" max="7" width="25.7109375" customWidth="1"/>
    <col min="8" max="8" width="9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</row>
    <row r="2" spans="1:8" x14ac:dyDescent="0.25">
      <c r="A2" t="s">
        <v>19</v>
      </c>
      <c r="B2" t="s">
        <v>7</v>
      </c>
      <c r="C2" t="s">
        <v>8</v>
      </c>
      <c r="D2" s="2">
        <f>((2.8+6.7+4.6+4.2+2.4+0.1+0.6+2.4)*2.75)-(1.4*2.5+0.85*2.5*2+1*2+1*2+2*0.49)</f>
        <v>52.72</v>
      </c>
      <c r="E2" t="s">
        <v>9</v>
      </c>
    </row>
    <row r="3" spans="1:8" x14ac:dyDescent="0.25">
      <c r="A3" t="s">
        <v>19</v>
      </c>
      <c r="B3" t="s">
        <v>7</v>
      </c>
      <c r="C3" t="s">
        <v>10</v>
      </c>
      <c r="D3" s="2">
        <v>26.3</v>
      </c>
      <c r="E3" t="s">
        <v>9</v>
      </c>
    </row>
    <row r="4" spans="1:8" x14ac:dyDescent="0.25">
      <c r="A4" t="s">
        <v>19</v>
      </c>
      <c r="B4" t="s">
        <v>7</v>
      </c>
      <c r="C4" t="s">
        <v>11</v>
      </c>
      <c r="D4" s="2">
        <f>26.3+0.5-3.5*0.6-1.2*0.6</f>
        <v>23.98</v>
      </c>
      <c r="E4" t="s">
        <v>9</v>
      </c>
    </row>
    <row r="5" spans="1:8" x14ac:dyDescent="0.25">
      <c r="A5" t="s">
        <v>19</v>
      </c>
      <c r="B5" t="s">
        <v>7</v>
      </c>
      <c r="C5" t="s">
        <v>12</v>
      </c>
      <c r="D5" s="2">
        <v>5</v>
      </c>
      <c r="E5" t="s">
        <v>17</v>
      </c>
    </row>
    <row r="6" spans="1:8" x14ac:dyDescent="0.25">
      <c r="A6" t="s">
        <v>19</v>
      </c>
      <c r="B6" t="s">
        <v>7</v>
      </c>
      <c r="C6" t="s">
        <v>13</v>
      </c>
      <c r="D6" s="2">
        <f>0.1+3.2+0.3+0.2+0.2+1+0.2+0.2+0.2+2.1+0.2+0.2+1.3+2.2+0.1+0.6+0.1+0.2</f>
        <v>12.6</v>
      </c>
      <c r="E6" t="s">
        <v>17</v>
      </c>
    </row>
    <row r="7" spans="1:8" x14ac:dyDescent="0.25">
      <c r="A7" t="s">
        <v>19</v>
      </c>
      <c r="B7" t="s">
        <v>7</v>
      </c>
      <c r="C7" t="s">
        <v>14</v>
      </c>
      <c r="D7" s="2">
        <f>(2*(0.85+0.85+2.5+2.5))+(1.4+1.4+2.5+2.5)+(2.1+2.1+0.49+0.49)+5+5</f>
        <v>36.379999999999995</v>
      </c>
      <c r="E7" t="s">
        <v>17</v>
      </c>
    </row>
    <row r="8" spans="1:8" x14ac:dyDescent="0.25">
      <c r="A8" t="s">
        <v>19</v>
      </c>
      <c r="B8" t="s">
        <v>7</v>
      </c>
      <c r="C8" t="s">
        <v>15</v>
      </c>
      <c r="D8" s="2">
        <v>1</v>
      </c>
      <c r="E8" t="s">
        <v>16</v>
      </c>
    </row>
    <row r="9" spans="1:8" x14ac:dyDescent="0.25">
      <c r="A9" t="s">
        <v>19</v>
      </c>
      <c r="B9" t="s">
        <v>18</v>
      </c>
      <c r="C9" t="s">
        <v>10</v>
      </c>
      <c r="D9" s="2">
        <v>3.5</v>
      </c>
      <c r="E9" t="s">
        <v>9</v>
      </c>
    </row>
    <row r="10" spans="1:8" x14ac:dyDescent="0.25">
      <c r="A10" t="s">
        <v>19</v>
      </c>
      <c r="B10" t="s">
        <v>18</v>
      </c>
      <c r="C10" t="s">
        <v>11</v>
      </c>
      <c r="D10" s="2">
        <v>3.5</v>
      </c>
      <c r="E10" t="s">
        <v>9</v>
      </c>
    </row>
    <row r="11" spans="1:8" x14ac:dyDescent="0.25">
      <c r="A11" t="s">
        <v>19</v>
      </c>
      <c r="B11" t="s">
        <v>18</v>
      </c>
      <c r="C11" t="s">
        <v>12</v>
      </c>
      <c r="D11" s="2">
        <v>5</v>
      </c>
      <c r="E11" t="s">
        <v>17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:A11"/>
    </sheetView>
  </sheetViews>
  <sheetFormatPr defaultRowHeight="15" x14ac:dyDescent="0.25"/>
  <cols>
    <col min="2" max="2" width="15.7109375" customWidth="1"/>
    <col min="3" max="3" width="20.7109375" customWidth="1"/>
    <col min="7" max="7" width="25.7109375" customWidth="1"/>
    <col min="8" max="8" width="9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</row>
    <row r="2" spans="1:8" x14ac:dyDescent="0.25">
      <c r="A2" t="s">
        <v>28</v>
      </c>
      <c r="B2" t="s">
        <v>7</v>
      </c>
      <c r="C2" t="s">
        <v>8</v>
      </c>
      <c r="D2" s="2">
        <f>((2.8+3.6+0.7+3.1+3.9+4.2+2.4+0.1+0.6+2.4)*2.75)-(1.4*2.5+0.85*2.5+1*2+1*2+2*0.49)</f>
        <v>54.844999999999999</v>
      </c>
      <c r="E2" t="s">
        <v>9</v>
      </c>
    </row>
    <row r="3" spans="1:8" x14ac:dyDescent="0.25">
      <c r="A3" t="s">
        <v>28</v>
      </c>
      <c r="B3" t="s">
        <v>7</v>
      </c>
      <c r="C3" t="s">
        <v>10</v>
      </c>
      <c r="D3" s="2">
        <v>26.3</v>
      </c>
      <c r="E3" t="s">
        <v>9</v>
      </c>
    </row>
    <row r="4" spans="1:8" x14ac:dyDescent="0.25">
      <c r="A4" t="s">
        <v>28</v>
      </c>
      <c r="B4" t="s">
        <v>7</v>
      </c>
      <c r="C4" t="s">
        <v>11</v>
      </c>
      <c r="D4" s="2">
        <f>26.3+0.5-3.5*0.6-1.2*0.6</f>
        <v>23.98</v>
      </c>
      <c r="E4" t="s">
        <v>9</v>
      </c>
    </row>
    <row r="5" spans="1:8" x14ac:dyDescent="0.25">
      <c r="A5" t="s">
        <v>28</v>
      </c>
      <c r="B5" t="s">
        <v>7</v>
      </c>
      <c r="C5" t="s">
        <v>12</v>
      </c>
      <c r="D5" s="2">
        <v>5</v>
      </c>
      <c r="E5" t="s">
        <v>17</v>
      </c>
    </row>
    <row r="6" spans="1:8" x14ac:dyDescent="0.25">
      <c r="A6" t="s">
        <v>28</v>
      </c>
      <c r="B6" t="s">
        <v>7</v>
      </c>
      <c r="C6" t="s">
        <v>13</v>
      </c>
      <c r="D6" s="2">
        <f>0.1+0.1+0.7+0.9+0.2+0.2+1.4+0.3+0.2+0.2+1.3+4.2+2.2+0.1+0.6+0.1+0.2</f>
        <v>12.999999999999998</v>
      </c>
      <c r="E6" t="s">
        <v>17</v>
      </c>
    </row>
    <row r="7" spans="1:8" x14ac:dyDescent="0.25">
      <c r="A7" t="s">
        <v>28</v>
      </c>
      <c r="B7" t="s">
        <v>7</v>
      </c>
      <c r="C7" t="s">
        <v>14</v>
      </c>
      <c r="D7" s="2">
        <f>(0.85+0.85+2.5+2.5)+(1.4+1.4+2.5+2.5)+(2.1+2.1+0.49+0.49)+5+5</f>
        <v>29.68</v>
      </c>
      <c r="E7" t="s">
        <v>17</v>
      </c>
    </row>
    <row r="8" spans="1:8" x14ac:dyDescent="0.25">
      <c r="A8" t="s">
        <v>28</v>
      </c>
      <c r="B8" t="s">
        <v>7</v>
      </c>
      <c r="C8" t="s">
        <v>15</v>
      </c>
      <c r="D8" s="2">
        <v>1</v>
      </c>
      <c r="E8" t="s">
        <v>16</v>
      </c>
    </row>
    <row r="9" spans="1:8" x14ac:dyDescent="0.25">
      <c r="A9" t="s">
        <v>28</v>
      </c>
      <c r="B9" t="s">
        <v>18</v>
      </c>
      <c r="C9" t="s">
        <v>10</v>
      </c>
      <c r="D9" s="2">
        <v>3.5</v>
      </c>
      <c r="E9" t="s">
        <v>9</v>
      </c>
    </row>
    <row r="10" spans="1:8" x14ac:dyDescent="0.25">
      <c r="A10" t="s">
        <v>28</v>
      </c>
      <c r="B10" t="s">
        <v>18</v>
      </c>
      <c r="C10" t="s">
        <v>11</v>
      </c>
      <c r="D10" s="2">
        <v>3.5</v>
      </c>
      <c r="E10" t="s">
        <v>9</v>
      </c>
    </row>
    <row r="11" spans="1:8" x14ac:dyDescent="0.25">
      <c r="A11" t="s">
        <v>28</v>
      </c>
      <c r="B11" t="s">
        <v>18</v>
      </c>
      <c r="C11" t="s">
        <v>12</v>
      </c>
      <c r="D11" s="2">
        <v>5</v>
      </c>
      <c r="E11" t="s">
        <v>17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:A11"/>
    </sheetView>
  </sheetViews>
  <sheetFormatPr defaultRowHeight="15" x14ac:dyDescent="0.25"/>
  <cols>
    <col min="2" max="2" width="15.7109375" customWidth="1"/>
    <col min="3" max="3" width="20.7109375" customWidth="1"/>
    <col min="7" max="7" width="25.7109375" customWidth="1"/>
    <col min="8" max="8" width="9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</row>
    <row r="2" spans="1:8" x14ac:dyDescent="0.25">
      <c r="A2" t="s">
        <v>29</v>
      </c>
      <c r="B2" t="s">
        <v>7</v>
      </c>
      <c r="C2" t="s">
        <v>8</v>
      </c>
      <c r="D2" s="2">
        <f>((2.8+6.7+4.6+4.2+2.4+0.1+0.6+2.4)*2.75)-(1.4*2.5+0.85*2.5+1*2+1*2+2*0.49)</f>
        <v>54.844999999999999</v>
      </c>
      <c r="E2" t="s">
        <v>9</v>
      </c>
    </row>
    <row r="3" spans="1:8" x14ac:dyDescent="0.25">
      <c r="A3" t="s">
        <v>29</v>
      </c>
      <c r="B3" t="s">
        <v>7</v>
      </c>
      <c r="C3" t="s">
        <v>10</v>
      </c>
      <c r="D3" s="2">
        <v>26.3</v>
      </c>
      <c r="E3" t="s">
        <v>9</v>
      </c>
    </row>
    <row r="4" spans="1:8" x14ac:dyDescent="0.25">
      <c r="A4" t="s">
        <v>29</v>
      </c>
      <c r="B4" t="s">
        <v>7</v>
      </c>
      <c r="C4" t="s">
        <v>11</v>
      </c>
      <c r="D4" s="2">
        <f>26.3+0.5-3.5*0.6-1.2*0.6</f>
        <v>23.98</v>
      </c>
      <c r="E4" t="s">
        <v>9</v>
      </c>
    </row>
    <row r="5" spans="1:8" x14ac:dyDescent="0.25">
      <c r="A5" t="s">
        <v>29</v>
      </c>
      <c r="B5" t="s">
        <v>7</v>
      </c>
      <c r="C5" t="s">
        <v>12</v>
      </c>
      <c r="D5" s="2">
        <v>5</v>
      </c>
      <c r="E5" t="s">
        <v>17</v>
      </c>
    </row>
    <row r="6" spans="1:8" x14ac:dyDescent="0.25">
      <c r="A6" t="s">
        <v>29</v>
      </c>
      <c r="B6" t="s">
        <v>7</v>
      </c>
      <c r="C6" t="s">
        <v>13</v>
      </c>
      <c r="D6" s="2">
        <f>0.1+3.2+0.3+0.2+0.2+1+0.2+0.2+0.2+4.2+2.2+0.1+0.6+0.1+0.2</f>
        <v>12.999999999999998</v>
      </c>
      <c r="E6" t="s">
        <v>17</v>
      </c>
    </row>
    <row r="7" spans="1:8" x14ac:dyDescent="0.25">
      <c r="A7" t="s">
        <v>29</v>
      </c>
      <c r="B7" t="s">
        <v>7</v>
      </c>
      <c r="C7" t="s">
        <v>14</v>
      </c>
      <c r="D7" s="2">
        <f>(0.85+0.85+2.5+2.5)+(1.4+1.4+2.5+2.5)+(2.1+2.1+0.49+0.49)+5+5</f>
        <v>29.68</v>
      </c>
      <c r="E7" t="s">
        <v>17</v>
      </c>
    </row>
    <row r="8" spans="1:8" x14ac:dyDescent="0.25">
      <c r="A8" t="s">
        <v>29</v>
      </c>
      <c r="B8" t="s">
        <v>7</v>
      </c>
      <c r="C8" t="s">
        <v>15</v>
      </c>
      <c r="D8" s="2">
        <v>1</v>
      </c>
      <c r="E8" t="s">
        <v>16</v>
      </c>
    </row>
    <row r="9" spans="1:8" x14ac:dyDescent="0.25">
      <c r="A9" t="s">
        <v>29</v>
      </c>
      <c r="B9" t="s">
        <v>18</v>
      </c>
      <c r="C9" t="s">
        <v>10</v>
      </c>
      <c r="D9" s="2">
        <v>3.5</v>
      </c>
      <c r="E9" t="s">
        <v>9</v>
      </c>
    </row>
    <row r="10" spans="1:8" x14ac:dyDescent="0.25">
      <c r="A10" t="s">
        <v>29</v>
      </c>
      <c r="B10" t="s">
        <v>18</v>
      </c>
      <c r="C10" t="s">
        <v>11</v>
      </c>
      <c r="D10" s="2">
        <v>3.5</v>
      </c>
      <c r="E10" t="s">
        <v>9</v>
      </c>
    </row>
    <row r="11" spans="1:8" x14ac:dyDescent="0.25">
      <c r="A11" t="s">
        <v>29</v>
      </c>
      <c r="B11" t="s">
        <v>18</v>
      </c>
      <c r="C11" t="s">
        <v>12</v>
      </c>
      <c r="D11" s="2">
        <v>5</v>
      </c>
      <c r="E11" t="s">
        <v>17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:A11"/>
    </sheetView>
  </sheetViews>
  <sheetFormatPr defaultRowHeight="15" x14ac:dyDescent="0.25"/>
  <cols>
    <col min="2" max="2" width="15.7109375" customWidth="1"/>
    <col min="3" max="3" width="20.7109375" customWidth="1"/>
    <col min="7" max="7" width="25.7109375" customWidth="1"/>
    <col min="8" max="8" width="9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</row>
    <row r="2" spans="1:8" x14ac:dyDescent="0.25">
      <c r="A2" t="s">
        <v>30</v>
      </c>
      <c r="B2" t="s">
        <v>7</v>
      </c>
      <c r="C2" t="s">
        <v>8</v>
      </c>
      <c r="D2" s="2">
        <f>((2.8+6.7+2.7+0.5+4.6+1.2+2.4+0.1+0.6+2.4)*2.75)-(1.4*2.5+1*2+1*2+2*0.49)</f>
        <v>57.519999999999982</v>
      </c>
      <c r="E2" t="s">
        <v>9</v>
      </c>
    </row>
    <row r="3" spans="1:8" x14ac:dyDescent="0.25">
      <c r="A3" t="s">
        <v>30</v>
      </c>
      <c r="B3" t="s">
        <v>7</v>
      </c>
      <c r="C3" t="s">
        <v>10</v>
      </c>
      <c r="D3" s="2">
        <v>26.2</v>
      </c>
      <c r="E3" t="s">
        <v>9</v>
      </c>
    </row>
    <row r="4" spans="1:8" x14ac:dyDescent="0.25">
      <c r="A4" t="s">
        <v>30</v>
      </c>
      <c r="B4" t="s">
        <v>7</v>
      </c>
      <c r="C4" t="s">
        <v>11</v>
      </c>
      <c r="D4" s="2">
        <f>26.2+0.5-3.5*0.6-1.2*0.6</f>
        <v>23.88</v>
      </c>
      <c r="E4" t="s">
        <v>9</v>
      </c>
    </row>
    <row r="5" spans="1:8" x14ac:dyDescent="0.25">
      <c r="A5" t="s">
        <v>30</v>
      </c>
      <c r="B5" t="s">
        <v>7</v>
      </c>
      <c r="C5" t="s">
        <v>12</v>
      </c>
      <c r="D5" s="2">
        <v>5</v>
      </c>
      <c r="E5" t="s">
        <v>17</v>
      </c>
    </row>
    <row r="6" spans="1:8" x14ac:dyDescent="0.25">
      <c r="A6" t="s">
        <v>30</v>
      </c>
      <c r="B6" t="s">
        <v>7</v>
      </c>
      <c r="C6" t="s">
        <v>13</v>
      </c>
      <c r="D6" s="2">
        <f>0.1+3.2+0.3+0.2+0.2+0.3+0.5+4.6+1.2+2.2+0.1+0.6+0.1+0.2</f>
        <v>13.799999999999995</v>
      </c>
      <c r="E6" t="s">
        <v>17</v>
      </c>
    </row>
    <row r="7" spans="1:8" x14ac:dyDescent="0.25">
      <c r="A7" t="s">
        <v>30</v>
      </c>
      <c r="B7" t="s">
        <v>7</v>
      </c>
      <c r="C7" t="s">
        <v>14</v>
      </c>
      <c r="D7" s="2">
        <f>(1.4+1.4+2.5+2.5)+(2.1+2.1+0.49+0.49)+5+5</f>
        <v>22.98</v>
      </c>
      <c r="E7" t="s">
        <v>17</v>
      </c>
    </row>
    <row r="8" spans="1:8" x14ac:dyDescent="0.25">
      <c r="A8" t="s">
        <v>30</v>
      </c>
      <c r="B8" t="s">
        <v>7</v>
      </c>
      <c r="C8" t="s">
        <v>15</v>
      </c>
      <c r="D8" s="2">
        <v>1</v>
      </c>
      <c r="E8" t="s">
        <v>16</v>
      </c>
    </row>
    <row r="9" spans="1:8" x14ac:dyDescent="0.25">
      <c r="A9" t="s">
        <v>30</v>
      </c>
      <c r="B9" t="s">
        <v>18</v>
      </c>
      <c r="C9" t="s">
        <v>10</v>
      </c>
      <c r="D9" s="2">
        <v>3.5</v>
      </c>
      <c r="E9" t="s">
        <v>9</v>
      </c>
    </row>
    <row r="10" spans="1:8" x14ac:dyDescent="0.25">
      <c r="A10" t="s">
        <v>30</v>
      </c>
      <c r="B10" t="s">
        <v>18</v>
      </c>
      <c r="C10" t="s">
        <v>11</v>
      </c>
      <c r="D10" s="2">
        <v>3.5</v>
      </c>
      <c r="E10" t="s">
        <v>9</v>
      </c>
    </row>
    <row r="11" spans="1:8" x14ac:dyDescent="0.25">
      <c r="A11" t="s">
        <v>30</v>
      </c>
      <c r="B11" t="s">
        <v>18</v>
      </c>
      <c r="C11" t="s">
        <v>12</v>
      </c>
      <c r="D11" s="2">
        <v>5</v>
      </c>
      <c r="E11" t="s">
        <v>17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:A11"/>
    </sheetView>
  </sheetViews>
  <sheetFormatPr defaultRowHeight="15" x14ac:dyDescent="0.25"/>
  <cols>
    <col min="2" max="2" width="15.7109375" customWidth="1"/>
    <col min="3" max="3" width="20.7109375" customWidth="1"/>
    <col min="7" max="7" width="25.7109375" customWidth="1"/>
    <col min="8" max="8" width="9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</row>
    <row r="2" spans="1:8" x14ac:dyDescent="0.25">
      <c r="A2" t="s">
        <v>31</v>
      </c>
      <c r="B2" t="s">
        <v>7</v>
      </c>
      <c r="C2" t="s">
        <v>8</v>
      </c>
      <c r="D2" s="2">
        <f>((2.8+6.7+4.6+4.2+2.4+0.1+0.6+2.4)*2.75)-(1.4*2.5+0.85*2.5+1*2+1*2+2*0.49)</f>
        <v>54.844999999999999</v>
      </c>
      <c r="E2" t="s">
        <v>9</v>
      </c>
    </row>
    <row r="3" spans="1:8" x14ac:dyDescent="0.25">
      <c r="A3" t="s">
        <v>31</v>
      </c>
      <c r="B3" t="s">
        <v>7</v>
      </c>
      <c r="C3" t="s">
        <v>10</v>
      </c>
      <c r="D3" s="2">
        <v>26.3</v>
      </c>
      <c r="E3" t="s">
        <v>9</v>
      </c>
    </row>
    <row r="4" spans="1:8" x14ac:dyDescent="0.25">
      <c r="A4" t="s">
        <v>31</v>
      </c>
      <c r="B4" t="s">
        <v>7</v>
      </c>
      <c r="C4" t="s">
        <v>11</v>
      </c>
      <c r="D4" s="2">
        <f>26.3+0.5-3.5*0.6-1.2*0.6</f>
        <v>23.98</v>
      </c>
      <c r="E4" t="s">
        <v>9</v>
      </c>
    </row>
    <row r="5" spans="1:8" x14ac:dyDescent="0.25">
      <c r="A5" t="s">
        <v>31</v>
      </c>
      <c r="B5" t="s">
        <v>7</v>
      </c>
      <c r="C5" t="s">
        <v>12</v>
      </c>
      <c r="D5" s="2">
        <v>5</v>
      </c>
      <c r="E5" t="s">
        <v>17</v>
      </c>
    </row>
    <row r="6" spans="1:8" x14ac:dyDescent="0.25">
      <c r="A6" t="s">
        <v>31</v>
      </c>
      <c r="B6" t="s">
        <v>7</v>
      </c>
      <c r="C6" t="s">
        <v>13</v>
      </c>
      <c r="D6" s="2">
        <f>0.1+3.2+0.3+0.2+0.2+1+0.2+0.2+0.2+4.2+2.2+0.1+0.6+0.1+0.2</f>
        <v>12.999999999999998</v>
      </c>
      <c r="E6" t="s">
        <v>17</v>
      </c>
    </row>
    <row r="7" spans="1:8" x14ac:dyDescent="0.25">
      <c r="A7" t="s">
        <v>31</v>
      </c>
      <c r="B7" t="s">
        <v>7</v>
      </c>
      <c r="C7" t="s">
        <v>14</v>
      </c>
      <c r="D7" s="2">
        <f>(0.85+0.85+2.5+2.5)+(1.4+1.4+2.5+2.5)+(2.1+2.1+0.49+0.49)+5+5</f>
        <v>29.68</v>
      </c>
      <c r="E7" t="s">
        <v>17</v>
      </c>
    </row>
    <row r="8" spans="1:8" x14ac:dyDescent="0.25">
      <c r="A8" t="s">
        <v>31</v>
      </c>
      <c r="B8" t="s">
        <v>7</v>
      </c>
      <c r="C8" t="s">
        <v>15</v>
      </c>
      <c r="D8" s="2">
        <v>1</v>
      </c>
      <c r="E8" t="s">
        <v>16</v>
      </c>
    </row>
    <row r="9" spans="1:8" x14ac:dyDescent="0.25">
      <c r="A9" t="s">
        <v>31</v>
      </c>
      <c r="B9" t="s">
        <v>18</v>
      </c>
      <c r="C9" t="s">
        <v>10</v>
      </c>
      <c r="D9" s="2">
        <v>3.5</v>
      </c>
      <c r="E9" t="s">
        <v>9</v>
      </c>
    </row>
    <row r="10" spans="1:8" x14ac:dyDescent="0.25">
      <c r="A10" t="s">
        <v>31</v>
      </c>
      <c r="B10" t="s">
        <v>18</v>
      </c>
      <c r="C10" t="s">
        <v>11</v>
      </c>
      <c r="D10" s="2">
        <v>3.5</v>
      </c>
      <c r="E10" t="s">
        <v>9</v>
      </c>
    </row>
    <row r="11" spans="1:8" x14ac:dyDescent="0.25">
      <c r="A11" t="s">
        <v>31</v>
      </c>
      <c r="B11" t="s">
        <v>18</v>
      </c>
      <c r="C11" t="s">
        <v>12</v>
      </c>
      <c r="D11" s="2">
        <v>5</v>
      </c>
      <c r="E11" t="s">
        <v>17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:A11"/>
    </sheetView>
  </sheetViews>
  <sheetFormatPr defaultRowHeight="15" x14ac:dyDescent="0.25"/>
  <cols>
    <col min="2" max="2" width="15.7109375" customWidth="1"/>
    <col min="3" max="3" width="20.7109375" customWidth="1"/>
    <col min="7" max="7" width="25.7109375" customWidth="1"/>
    <col min="8" max="8" width="9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</row>
    <row r="2" spans="1:8" x14ac:dyDescent="0.25">
      <c r="A2" t="s">
        <v>32</v>
      </c>
      <c r="B2" t="s">
        <v>7</v>
      </c>
      <c r="C2" t="s">
        <v>8</v>
      </c>
      <c r="D2" s="2">
        <f>((2+0.8+1.4+2.3+0.6+0.1+2.4+3.1+5.3+3+0.8+3.2)*2.75)-(1.4*2.5+0.85*2.5*2+1*2+1*2)</f>
        <v>56.999999999999986</v>
      </c>
      <c r="E2" t="s">
        <v>9</v>
      </c>
    </row>
    <row r="3" spans="1:8" x14ac:dyDescent="0.25">
      <c r="A3" t="s">
        <v>32</v>
      </c>
      <c r="B3" t="s">
        <v>7</v>
      </c>
      <c r="C3" t="s">
        <v>10</v>
      </c>
      <c r="D3" s="2">
        <v>27.1</v>
      </c>
      <c r="E3" t="s">
        <v>9</v>
      </c>
    </row>
    <row r="4" spans="1:8" x14ac:dyDescent="0.25">
      <c r="A4" t="s">
        <v>32</v>
      </c>
      <c r="B4" t="s">
        <v>7</v>
      </c>
      <c r="C4" t="s">
        <v>11</v>
      </c>
      <c r="D4" s="2">
        <f>27.1+0.5-3.5*0.6-1.2*0.6</f>
        <v>24.78</v>
      </c>
      <c r="E4" t="s">
        <v>9</v>
      </c>
    </row>
    <row r="5" spans="1:8" x14ac:dyDescent="0.25">
      <c r="A5" t="s">
        <v>32</v>
      </c>
      <c r="B5" t="s">
        <v>7</v>
      </c>
      <c r="C5" t="s">
        <v>12</v>
      </c>
      <c r="D5" s="2">
        <v>5</v>
      </c>
      <c r="E5" t="s">
        <v>17</v>
      </c>
    </row>
    <row r="6" spans="1:8" x14ac:dyDescent="0.25">
      <c r="A6" t="s">
        <v>32</v>
      </c>
      <c r="B6" t="s">
        <v>7</v>
      </c>
      <c r="C6" t="s">
        <v>13</v>
      </c>
      <c r="D6" s="2">
        <f>0.1+0.8+0.8+0.1+0.1+0.6+0.1+2.2+3.1+0.3+0.2+0.2+1+0.2+0.2+0.6+1.2+0.2+0.2+1.1+0.8+0.3</f>
        <v>14.399999999999997</v>
      </c>
      <c r="E6" t="s">
        <v>17</v>
      </c>
    </row>
    <row r="7" spans="1:8" x14ac:dyDescent="0.25">
      <c r="A7" t="s">
        <v>32</v>
      </c>
      <c r="B7" t="s">
        <v>7</v>
      </c>
      <c r="C7" t="s">
        <v>14</v>
      </c>
      <c r="D7" s="2">
        <f>(2*(0.85+0.85+2.5+2.5))+(1.4+1.4+2.5+2.5)+5+5</f>
        <v>31.2</v>
      </c>
      <c r="E7" t="s">
        <v>17</v>
      </c>
    </row>
    <row r="8" spans="1:8" x14ac:dyDescent="0.25">
      <c r="A8" t="s">
        <v>32</v>
      </c>
      <c r="B8" t="s">
        <v>7</v>
      </c>
      <c r="C8" t="s">
        <v>15</v>
      </c>
      <c r="D8" s="2">
        <v>1</v>
      </c>
      <c r="E8" t="s">
        <v>16</v>
      </c>
    </row>
    <row r="9" spans="1:8" x14ac:dyDescent="0.25">
      <c r="A9" t="s">
        <v>32</v>
      </c>
      <c r="B9" t="s">
        <v>18</v>
      </c>
      <c r="C9" t="s">
        <v>10</v>
      </c>
      <c r="D9" s="2">
        <v>3.5</v>
      </c>
      <c r="E9" t="s">
        <v>9</v>
      </c>
    </row>
    <row r="10" spans="1:8" x14ac:dyDescent="0.25">
      <c r="A10" t="s">
        <v>32</v>
      </c>
      <c r="B10" t="s">
        <v>18</v>
      </c>
      <c r="C10" t="s">
        <v>11</v>
      </c>
      <c r="D10" s="2">
        <v>3.5</v>
      </c>
      <c r="E10" t="s">
        <v>9</v>
      </c>
    </row>
    <row r="11" spans="1:8" x14ac:dyDescent="0.25">
      <c r="A11" t="s">
        <v>32</v>
      </c>
      <c r="B11" t="s">
        <v>18</v>
      </c>
      <c r="C11" t="s">
        <v>12</v>
      </c>
      <c r="D11" s="2">
        <v>5</v>
      </c>
      <c r="E11" t="s">
        <v>17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:A11"/>
    </sheetView>
  </sheetViews>
  <sheetFormatPr defaultRowHeight="15" x14ac:dyDescent="0.25"/>
  <cols>
    <col min="2" max="2" width="15.7109375" customWidth="1"/>
    <col min="3" max="3" width="20.7109375" customWidth="1"/>
    <col min="7" max="7" width="25.7109375" customWidth="1"/>
    <col min="8" max="8" width="9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</row>
    <row r="2" spans="1:8" x14ac:dyDescent="0.25">
      <c r="A2" t="s">
        <v>33</v>
      </c>
      <c r="B2" t="s">
        <v>7</v>
      </c>
      <c r="C2" t="s">
        <v>8</v>
      </c>
      <c r="D2" s="2">
        <f>((3.2+2.4+0.6+0.1+2.4+3.8+5.1+6.3)*2.75)-(1.4*2.5+0.85*2.5+1*2+1*2+2*0.49)</f>
        <v>55.120000000000005</v>
      </c>
      <c r="E2" t="s">
        <v>9</v>
      </c>
    </row>
    <row r="3" spans="1:8" x14ac:dyDescent="0.25">
      <c r="A3" t="s">
        <v>33</v>
      </c>
      <c r="B3" t="s">
        <v>7</v>
      </c>
      <c r="C3" t="s">
        <v>10</v>
      </c>
      <c r="D3" s="2">
        <v>27.1</v>
      </c>
      <c r="E3" t="s">
        <v>9</v>
      </c>
    </row>
    <row r="4" spans="1:8" x14ac:dyDescent="0.25">
      <c r="A4" t="s">
        <v>33</v>
      </c>
      <c r="B4" t="s">
        <v>7</v>
      </c>
      <c r="C4" t="s">
        <v>11</v>
      </c>
      <c r="D4" s="2">
        <f>27.1+0.5-3.5*0.6-1.2*0.6</f>
        <v>24.78</v>
      </c>
      <c r="E4" t="s">
        <v>9</v>
      </c>
    </row>
    <row r="5" spans="1:8" x14ac:dyDescent="0.25">
      <c r="A5" t="s">
        <v>33</v>
      </c>
      <c r="B5" t="s">
        <v>7</v>
      </c>
      <c r="C5" t="s">
        <v>12</v>
      </c>
      <c r="D5" s="2">
        <v>5</v>
      </c>
      <c r="E5" t="s">
        <v>17</v>
      </c>
    </row>
    <row r="6" spans="1:8" x14ac:dyDescent="0.25">
      <c r="A6" t="s">
        <v>33</v>
      </c>
      <c r="B6" t="s">
        <v>7</v>
      </c>
      <c r="C6" t="s">
        <v>13</v>
      </c>
      <c r="D6" s="2">
        <f>0.3+0.2+0.1+0.6+0.1+2.2+3.8+0.4+0.2+0.2+0.9+0.2+0.2+0.4+2.8+0.2</f>
        <v>12.799999999999997</v>
      </c>
      <c r="E6" t="s">
        <v>17</v>
      </c>
    </row>
    <row r="7" spans="1:8" x14ac:dyDescent="0.25">
      <c r="A7" t="s">
        <v>33</v>
      </c>
      <c r="B7" t="s">
        <v>7</v>
      </c>
      <c r="C7" t="s">
        <v>14</v>
      </c>
      <c r="D7" s="2">
        <f>(0.85+0.85+2.5+2.5)+(1.4+1.4+2.5+2.5)+(2.1+2.1+0.49+0.49)+5+5</f>
        <v>29.68</v>
      </c>
      <c r="E7" t="s">
        <v>17</v>
      </c>
    </row>
    <row r="8" spans="1:8" x14ac:dyDescent="0.25">
      <c r="A8" t="s">
        <v>33</v>
      </c>
      <c r="B8" t="s">
        <v>7</v>
      </c>
      <c r="C8" t="s">
        <v>15</v>
      </c>
      <c r="D8" s="2">
        <v>1</v>
      </c>
      <c r="E8" t="s">
        <v>16</v>
      </c>
    </row>
    <row r="9" spans="1:8" x14ac:dyDescent="0.25">
      <c r="A9" t="s">
        <v>33</v>
      </c>
      <c r="B9" t="s">
        <v>18</v>
      </c>
      <c r="C9" t="s">
        <v>10</v>
      </c>
      <c r="D9" s="2">
        <v>3.5</v>
      </c>
      <c r="E9" t="s">
        <v>9</v>
      </c>
    </row>
    <row r="10" spans="1:8" x14ac:dyDescent="0.25">
      <c r="A10" t="s">
        <v>33</v>
      </c>
      <c r="B10" t="s">
        <v>18</v>
      </c>
      <c r="C10" t="s">
        <v>11</v>
      </c>
      <c r="D10" s="2">
        <v>3.5</v>
      </c>
      <c r="E10" t="s">
        <v>9</v>
      </c>
    </row>
    <row r="11" spans="1:8" x14ac:dyDescent="0.25">
      <c r="A11" t="s">
        <v>33</v>
      </c>
      <c r="B11" t="s">
        <v>18</v>
      </c>
      <c r="C11" t="s">
        <v>12</v>
      </c>
      <c r="D11" s="2">
        <v>5</v>
      </c>
      <c r="E11" t="s">
        <v>17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:A11"/>
    </sheetView>
  </sheetViews>
  <sheetFormatPr defaultRowHeight="15" x14ac:dyDescent="0.25"/>
  <cols>
    <col min="2" max="2" width="15.7109375" customWidth="1"/>
    <col min="3" max="3" width="20.7109375" customWidth="1"/>
    <col min="7" max="7" width="25.7109375" customWidth="1"/>
    <col min="8" max="8" width="9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</row>
    <row r="2" spans="1:8" x14ac:dyDescent="0.25">
      <c r="A2" t="s">
        <v>34</v>
      </c>
      <c r="B2" t="s">
        <v>7</v>
      </c>
      <c r="C2" t="s">
        <v>8</v>
      </c>
      <c r="D2" s="2">
        <f>((3+2.4+0.6+0.1+2.4+3.8+4.9+6.3)*2.75)-(1.4*2.5+0.85*2.5+1*2+1*2+2*0.49)</f>
        <v>54.02000000000001</v>
      </c>
      <c r="E2" t="s">
        <v>9</v>
      </c>
    </row>
    <row r="3" spans="1:8" x14ac:dyDescent="0.25">
      <c r="A3" t="s">
        <v>34</v>
      </c>
      <c r="B3" t="s">
        <v>7</v>
      </c>
      <c r="C3" t="s">
        <v>10</v>
      </c>
      <c r="D3" s="2">
        <v>26</v>
      </c>
      <c r="E3" t="s">
        <v>9</v>
      </c>
    </row>
    <row r="4" spans="1:8" x14ac:dyDescent="0.25">
      <c r="A4" t="s">
        <v>34</v>
      </c>
      <c r="B4" t="s">
        <v>7</v>
      </c>
      <c r="C4" t="s">
        <v>11</v>
      </c>
      <c r="D4" s="2">
        <f>26+0.5-3.5*0.6-1.2*0.6</f>
        <v>23.68</v>
      </c>
      <c r="E4" t="s">
        <v>9</v>
      </c>
    </row>
    <row r="5" spans="1:8" x14ac:dyDescent="0.25">
      <c r="A5" t="s">
        <v>34</v>
      </c>
      <c r="B5" t="s">
        <v>7</v>
      </c>
      <c r="C5" t="s">
        <v>12</v>
      </c>
      <c r="D5" s="2">
        <v>5</v>
      </c>
      <c r="E5" t="s">
        <v>17</v>
      </c>
    </row>
    <row r="6" spans="1:8" x14ac:dyDescent="0.25">
      <c r="A6" t="s">
        <v>34</v>
      </c>
      <c r="B6" t="s">
        <v>7</v>
      </c>
      <c r="C6" t="s">
        <v>13</v>
      </c>
      <c r="D6" s="2">
        <f>0.1+0.2+0.1+0.6+0.1+2.2+3.8+0.2+0.2+0.2+1+0.2+0.2+0.4+2.8+0.2</f>
        <v>12.499999999999996</v>
      </c>
      <c r="E6" t="s">
        <v>17</v>
      </c>
    </row>
    <row r="7" spans="1:8" x14ac:dyDescent="0.25">
      <c r="A7" t="s">
        <v>34</v>
      </c>
      <c r="B7" t="s">
        <v>7</v>
      </c>
      <c r="C7" t="s">
        <v>14</v>
      </c>
      <c r="D7" s="2">
        <f>(0.85+0.85+2.5+2.5)+(1.4+1.4+2.5+2.5)+(2.1+2.1+0.49+0.49)+5+5</f>
        <v>29.68</v>
      </c>
      <c r="E7" t="s">
        <v>17</v>
      </c>
    </row>
    <row r="8" spans="1:8" x14ac:dyDescent="0.25">
      <c r="A8" t="s">
        <v>34</v>
      </c>
      <c r="B8" t="s">
        <v>7</v>
      </c>
      <c r="C8" t="s">
        <v>15</v>
      </c>
      <c r="D8" s="2">
        <v>1</v>
      </c>
      <c r="E8" t="s">
        <v>16</v>
      </c>
    </row>
    <row r="9" spans="1:8" x14ac:dyDescent="0.25">
      <c r="A9" t="s">
        <v>34</v>
      </c>
      <c r="B9" t="s">
        <v>18</v>
      </c>
      <c r="C9" t="s">
        <v>10</v>
      </c>
      <c r="D9" s="2">
        <v>3.5</v>
      </c>
      <c r="E9" t="s">
        <v>9</v>
      </c>
    </row>
    <row r="10" spans="1:8" x14ac:dyDescent="0.25">
      <c r="A10" t="s">
        <v>34</v>
      </c>
      <c r="B10" t="s">
        <v>18</v>
      </c>
      <c r="C10" t="s">
        <v>11</v>
      </c>
      <c r="D10" s="2">
        <v>3.5</v>
      </c>
      <c r="E10" t="s">
        <v>9</v>
      </c>
    </row>
    <row r="11" spans="1:8" x14ac:dyDescent="0.25">
      <c r="A11" t="s">
        <v>34</v>
      </c>
      <c r="B11" t="s">
        <v>18</v>
      </c>
      <c r="C11" t="s">
        <v>12</v>
      </c>
      <c r="D11" s="2">
        <v>5</v>
      </c>
      <c r="E11" t="s">
        <v>17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:A11"/>
    </sheetView>
  </sheetViews>
  <sheetFormatPr defaultRowHeight="15" x14ac:dyDescent="0.25"/>
  <cols>
    <col min="2" max="2" width="15.7109375" customWidth="1"/>
    <col min="3" max="3" width="20.7109375" customWidth="1"/>
    <col min="7" max="7" width="25.7109375" customWidth="1"/>
    <col min="8" max="8" width="9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</row>
    <row r="2" spans="1:8" x14ac:dyDescent="0.25">
      <c r="A2" t="s">
        <v>35</v>
      </c>
      <c r="B2" t="s">
        <v>7</v>
      </c>
      <c r="C2" t="s">
        <v>8</v>
      </c>
      <c r="D2" s="2">
        <f>((2.8+6.7+4.6+4.2+2.4+0.1+0.6+2.4)*2.75)-(1.4*2.5+0.85*2.5*2+1*2+1*2+2*0.49)</f>
        <v>52.72</v>
      </c>
      <c r="E2" t="s">
        <v>9</v>
      </c>
    </row>
    <row r="3" spans="1:8" x14ac:dyDescent="0.25">
      <c r="A3" t="s">
        <v>35</v>
      </c>
      <c r="B3" t="s">
        <v>7</v>
      </c>
      <c r="C3" t="s">
        <v>10</v>
      </c>
      <c r="D3" s="2">
        <v>26.3</v>
      </c>
      <c r="E3" t="s">
        <v>9</v>
      </c>
    </row>
    <row r="4" spans="1:8" x14ac:dyDescent="0.25">
      <c r="A4" t="s">
        <v>35</v>
      </c>
      <c r="B4" t="s">
        <v>7</v>
      </c>
      <c r="C4" t="s">
        <v>11</v>
      </c>
      <c r="D4" s="2">
        <f>26.3+3.5-3.5*0.6-1.2*0.6</f>
        <v>26.98</v>
      </c>
      <c r="E4" t="s">
        <v>9</v>
      </c>
    </row>
    <row r="5" spans="1:8" x14ac:dyDescent="0.25">
      <c r="A5" t="s">
        <v>35</v>
      </c>
      <c r="B5" t="s">
        <v>7</v>
      </c>
      <c r="C5" t="s">
        <v>12</v>
      </c>
      <c r="D5" s="2">
        <v>5</v>
      </c>
      <c r="E5" t="s">
        <v>17</v>
      </c>
    </row>
    <row r="6" spans="1:8" x14ac:dyDescent="0.25">
      <c r="A6" t="s">
        <v>35</v>
      </c>
      <c r="B6" t="s">
        <v>7</v>
      </c>
      <c r="C6" t="s">
        <v>13</v>
      </c>
      <c r="D6" s="2">
        <f>0.1+3.2+0.3+0.2+0.2+1+0.2+0.2+0.2+2.1+0.2+0.2+1.3+2.2+0.1+0.6+0.1+0.2</f>
        <v>12.6</v>
      </c>
      <c r="E6" t="s">
        <v>17</v>
      </c>
    </row>
    <row r="7" spans="1:8" x14ac:dyDescent="0.25">
      <c r="A7" t="s">
        <v>35</v>
      </c>
      <c r="B7" t="s">
        <v>7</v>
      </c>
      <c r="C7" t="s">
        <v>14</v>
      </c>
      <c r="D7" s="2">
        <f>(2*(0.85+0.85+2.5+2.5))+(1.4+1.4+2.5+2.5)+(2.1+2.1+0.49+0.49)+5+5</f>
        <v>36.379999999999995</v>
      </c>
      <c r="E7" t="s">
        <v>17</v>
      </c>
    </row>
    <row r="8" spans="1:8" x14ac:dyDescent="0.25">
      <c r="A8" t="s">
        <v>35</v>
      </c>
      <c r="B8" t="s">
        <v>7</v>
      </c>
      <c r="C8" t="s">
        <v>15</v>
      </c>
      <c r="D8" s="2">
        <v>1</v>
      </c>
      <c r="E8" t="s">
        <v>16</v>
      </c>
    </row>
    <row r="9" spans="1:8" x14ac:dyDescent="0.25">
      <c r="A9" t="s">
        <v>35</v>
      </c>
      <c r="B9" t="s">
        <v>18</v>
      </c>
      <c r="C9" t="s">
        <v>10</v>
      </c>
      <c r="D9" s="2">
        <v>3.5</v>
      </c>
      <c r="E9" t="s">
        <v>9</v>
      </c>
    </row>
    <row r="10" spans="1:8" x14ac:dyDescent="0.25">
      <c r="A10" t="s">
        <v>35</v>
      </c>
      <c r="B10" t="s">
        <v>18</v>
      </c>
      <c r="C10" t="s">
        <v>11</v>
      </c>
      <c r="D10" s="2">
        <v>3.5</v>
      </c>
      <c r="E10" t="s">
        <v>9</v>
      </c>
    </row>
    <row r="11" spans="1:8" x14ac:dyDescent="0.25">
      <c r="A11" t="s">
        <v>35</v>
      </c>
      <c r="B11" t="s">
        <v>18</v>
      </c>
      <c r="C11" t="s">
        <v>12</v>
      </c>
      <c r="D11" s="2">
        <v>5</v>
      </c>
      <c r="E11" t="s">
        <v>17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:A11"/>
    </sheetView>
  </sheetViews>
  <sheetFormatPr defaultRowHeight="15" x14ac:dyDescent="0.25"/>
  <cols>
    <col min="2" max="2" width="15.7109375" customWidth="1"/>
    <col min="3" max="3" width="20.7109375" customWidth="1"/>
    <col min="7" max="7" width="25.7109375" customWidth="1"/>
    <col min="8" max="8" width="9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</row>
    <row r="2" spans="1:8" x14ac:dyDescent="0.25">
      <c r="A2" t="s">
        <v>36</v>
      </c>
      <c r="B2" t="s">
        <v>7</v>
      </c>
      <c r="C2" t="s">
        <v>8</v>
      </c>
      <c r="D2" s="2">
        <f>((2.8+3.6+0.7+3.1+3.9+4.2+2.4+0.1+0.6+2.4)*2.75)-(1.4*2.5+0.85*2.5+1*2+1*2+2*0.49)</f>
        <v>54.844999999999999</v>
      </c>
      <c r="E2" t="s">
        <v>9</v>
      </c>
    </row>
    <row r="3" spans="1:8" x14ac:dyDescent="0.25">
      <c r="A3" t="s">
        <v>36</v>
      </c>
      <c r="B3" t="s">
        <v>7</v>
      </c>
      <c r="C3" t="s">
        <v>10</v>
      </c>
      <c r="D3" s="2">
        <v>26.3</v>
      </c>
      <c r="E3" t="s">
        <v>9</v>
      </c>
    </row>
    <row r="4" spans="1:8" x14ac:dyDescent="0.25">
      <c r="A4" t="s">
        <v>36</v>
      </c>
      <c r="B4" t="s">
        <v>7</v>
      </c>
      <c r="C4" t="s">
        <v>11</v>
      </c>
      <c r="D4" s="2">
        <f>26.3+0.5-3.5*0.6-1.2*0.6</f>
        <v>23.98</v>
      </c>
      <c r="E4" t="s">
        <v>9</v>
      </c>
    </row>
    <row r="5" spans="1:8" x14ac:dyDescent="0.25">
      <c r="A5" t="s">
        <v>36</v>
      </c>
      <c r="B5" t="s">
        <v>7</v>
      </c>
      <c r="C5" t="s">
        <v>12</v>
      </c>
      <c r="D5" s="2">
        <v>5</v>
      </c>
      <c r="E5" t="s">
        <v>17</v>
      </c>
    </row>
    <row r="6" spans="1:8" x14ac:dyDescent="0.25">
      <c r="A6" t="s">
        <v>36</v>
      </c>
      <c r="B6" t="s">
        <v>7</v>
      </c>
      <c r="C6" t="s">
        <v>13</v>
      </c>
      <c r="D6" s="2">
        <f>0.1+0.1+0.7+0.9+0.2+0.2+1.4+0.3+0.2+0.2+1.3+4.2+2.2+0.1+0.6+0.1+0.2</f>
        <v>12.999999999999998</v>
      </c>
      <c r="E6" t="s">
        <v>17</v>
      </c>
    </row>
    <row r="7" spans="1:8" x14ac:dyDescent="0.25">
      <c r="A7" t="s">
        <v>36</v>
      </c>
      <c r="B7" t="s">
        <v>7</v>
      </c>
      <c r="C7" t="s">
        <v>14</v>
      </c>
      <c r="D7" s="2">
        <f>(0.85+0.85+2.5+2.5)+(1.4+1.4+2.5+2.5)+(2.1+2.1+0.49+0.49)+5+5</f>
        <v>29.68</v>
      </c>
      <c r="E7" t="s">
        <v>17</v>
      </c>
    </row>
    <row r="8" spans="1:8" x14ac:dyDescent="0.25">
      <c r="A8" t="s">
        <v>36</v>
      </c>
      <c r="B8" t="s">
        <v>7</v>
      </c>
      <c r="C8" t="s">
        <v>15</v>
      </c>
      <c r="D8" s="2">
        <v>1</v>
      </c>
      <c r="E8" t="s">
        <v>16</v>
      </c>
    </row>
    <row r="9" spans="1:8" x14ac:dyDescent="0.25">
      <c r="A9" t="s">
        <v>36</v>
      </c>
      <c r="B9" t="s">
        <v>18</v>
      </c>
      <c r="C9" t="s">
        <v>10</v>
      </c>
      <c r="D9" s="2">
        <v>3.5</v>
      </c>
      <c r="E9" t="s">
        <v>9</v>
      </c>
    </row>
    <row r="10" spans="1:8" x14ac:dyDescent="0.25">
      <c r="A10" t="s">
        <v>36</v>
      </c>
      <c r="B10" t="s">
        <v>18</v>
      </c>
      <c r="C10" t="s">
        <v>11</v>
      </c>
      <c r="D10" s="2">
        <v>3.5</v>
      </c>
      <c r="E10" t="s">
        <v>9</v>
      </c>
    </row>
    <row r="11" spans="1:8" x14ac:dyDescent="0.25">
      <c r="A11" t="s">
        <v>36</v>
      </c>
      <c r="B11" t="s">
        <v>18</v>
      </c>
      <c r="C11" t="s">
        <v>12</v>
      </c>
      <c r="D11" s="2">
        <v>5</v>
      </c>
      <c r="E11" t="s">
        <v>17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:A11"/>
    </sheetView>
  </sheetViews>
  <sheetFormatPr defaultRowHeight="15" x14ac:dyDescent="0.25"/>
  <cols>
    <col min="2" max="2" width="15.7109375" customWidth="1"/>
    <col min="3" max="3" width="20.7109375" customWidth="1"/>
    <col min="7" max="7" width="25.7109375" customWidth="1"/>
    <col min="8" max="8" width="9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</row>
    <row r="2" spans="1:8" x14ac:dyDescent="0.25">
      <c r="A2" t="s">
        <v>37</v>
      </c>
      <c r="B2" t="s">
        <v>7</v>
      </c>
      <c r="C2" t="s">
        <v>8</v>
      </c>
      <c r="D2" s="2">
        <f>((2+0.8+1.4+2.3+0.6+0.1+2.4+3.1+5.3+3+0.8+3.2)*2.75)-(1.4*2.5+0.85*2.5*2+1*2+1*2)</f>
        <v>56.999999999999986</v>
      </c>
      <c r="E2" t="s">
        <v>9</v>
      </c>
    </row>
    <row r="3" spans="1:8" x14ac:dyDescent="0.25">
      <c r="A3" t="s">
        <v>37</v>
      </c>
      <c r="B3" t="s">
        <v>7</v>
      </c>
      <c r="C3" t="s">
        <v>10</v>
      </c>
      <c r="D3" s="2">
        <v>27.1</v>
      </c>
      <c r="E3" t="s">
        <v>9</v>
      </c>
    </row>
    <row r="4" spans="1:8" x14ac:dyDescent="0.25">
      <c r="A4" t="s">
        <v>37</v>
      </c>
      <c r="B4" t="s">
        <v>7</v>
      </c>
      <c r="C4" t="s">
        <v>11</v>
      </c>
      <c r="D4" s="2">
        <f>27.1+0.5-3.5*0.6-1.2*0.6</f>
        <v>24.78</v>
      </c>
      <c r="E4" t="s">
        <v>9</v>
      </c>
    </row>
    <row r="5" spans="1:8" x14ac:dyDescent="0.25">
      <c r="A5" t="s">
        <v>37</v>
      </c>
      <c r="B5" t="s">
        <v>7</v>
      </c>
      <c r="C5" t="s">
        <v>12</v>
      </c>
      <c r="D5" s="2">
        <v>5</v>
      </c>
      <c r="E5" t="s">
        <v>17</v>
      </c>
    </row>
    <row r="6" spans="1:8" x14ac:dyDescent="0.25">
      <c r="A6" t="s">
        <v>37</v>
      </c>
      <c r="B6" t="s">
        <v>7</v>
      </c>
      <c r="C6" t="s">
        <v>13</v>
      </c>
      <c r="D6" s="2">
        <f>0.1+0.8+0.8+0.1+0.1+0.6+0.1+2.2+3.1+0.3+0.2+0.2+1+0.2+0.2+0.6+1.2+0.2+0.2+1.1+0.8+0.3</f>
        <v>14.399999999999997</v>
      </c>
      <c r="E6" t="s">
        <v>17</v>
      </c>
    </row>
    <row r="7" spans="1:8" x14ac:dyDescent="0.25">
      <c r="A7" t="s">
        <v>37</v>
      </c>
      <c r="B7" t="s">
        <v>7</v>
      </c>
      <c r="C7" t="s">
        <v>14</v>
      </c>
      <c r="D7" s="2">
        <f>(2*(0.85+0.85+2.5+2.5))+(1.4+1.4+2.5+2.5)+5+5</f>
        <v>31.2</v>
      </c>
      <c r="E7" t="s">
        <v>17</v>
      </c>
    </row>
    <row r="8" spans="1:8" x14ac:dyDescent="0.25">
      <c r="A8" t="s">
        <v>37</v>
      </c>
      <c r="B8" t="s">
        <v>7</v>
      </c>
      <c r="C8" t="s">
        <v>15</v>
      </c>
      <c r="D8" s="2">
        <v>1</v>
      </c>
      <c r="E8" t="s">
        <v>16</v>
      </c>
    </row>
    <row r="9" spans="1:8" x14ac:dyDescent="0.25">
      <c r="A9" t="s">
        <v>37</v>
      </c>
      <c r="B9" t="s">
        <v>18</v>
      </c>
      <c r="C9" t="s">
        <v>10</v>
      </c>
      <c r="D9" s="2">
        <v>3.5</v>
      </c>
      <c r="E9" t="s">
        <v>9</v>
      </c>
    </row>
    <row r="10" spans="1:8" x14ac:dyDescent="0.25">
      <c r="A10" t="s">
        <v>37</v>
      </c>
      <c r="B10" t="s">
        <v>18</v>
      </c>
      <c r="C10" t="s">
        <v>11</v>
      </c>
      <c r="D10" s="2">
        <v>3.5</v>
      </c>
      <c r="E10" t="s">
        <v>9</v>
      </c>
    </row>
    <row r="11" spans="1:8" x14ac:dyDescent="0.25">
      <c r="A11" t="s">
        <v>37</v>
      </c>
      <c r="B11" t="s">
        <v>18</v>
      </c>
      <c r="C11" t="s">
        <v>12</v>
      </c>
      <c r="D11" s="2">
        <v>5</v>
      </c>
      <c r="E11" t="s">
        <v>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:A11"/>
    </sheetView>
  </sheetViews>
  <sheetFormatPr defaultRowHeight="15" x14ac:dyDescent="0.25"/>
  <cols>
    <col min="2" max="2" width="15.7109375" customWidth="1"/>
    <col min="3" max="3" width="20.7109375" customWidth="1"/>
    <col min="7" max="7" width="25.7109375" customWidth="1"/>
    <col min="8" max="8" width="9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</row>
    <row r="2" spans="1:8" x14ac:dyDescent="0.25">
      <c r="A2" t="s">
        <v>20</v>
      </c>
      <c r="B2" t="s">
        <v>7</v>
      </c>
      <c r="C2" t="s">
        <v>8</v>
      </c>
      <c r="D2" s="2">
        <f>((2.8+6.7+4.6+4.2+2.4+0.1+0.6+2.4)*2.75)-(1.4*2.5+0.85*2.5+1*2+1*2+2*0.49)</f>
        <v>54.844999999999999</v>
      </c>
      <c r="E2" t="s">
        <v>9</v>
      </c>
    </row>
    <row r="3" spans="1:8" x14ac:dyDescent="0.25">
      <c r="A3" t="s">
        <v>20</v>
      </c>
      <c r="B3" t="s">
        <v>7</v>
      </c>
      <c r="C3" t="s">
        <v>10</v>
      </c>
      <c r="D3" s="2">
        <v>26.3</v>
      </c>
      <c r="E3" t="s">
        <v>9</v>
      </c>
    </row>
    <row r="4" spans="1:8" x14ac:dyDescent="0.25">
      <c r="A4" t="s">
        <v>20</v>
      </c>
      <c r="B4" t="s">
        <v>7</v>
      </c>
      <c r="C4" t="s">
        <v>11</v>
      </c>
      <c r="D4" s="2">
        <f>26.3+0.5-3.5*0.6-1.2*0.6</f>
        <v>23.98</v>
      </c>
      <c r="E4" t="s">
        <v>9</v>
      </c>
    </row>
    <row r="5" spans="1:8" x14ac:dyDescent="0.25">
      <c r="A5" t="s">
        <v>20</v>
      </c>
      <c r="B5" t="s">
        <v>7</v>
      </c>
      <c r="C5" t="s">
        <v>12</v>
      </c>
      <c r="D5" s="2">
        <v>5</v>
      </c>
      <c r="E5" t="s">
        <v>17</v>
      </c>
    </row>
    <row r="6" spans="1:8" x14ac:dyDescent="0.25">
      <c r="A6" t="s">
        <v>20</v>
      </c>
      <c r="B6" t="s">
        <v>7</v>
      </c>
      <c r="C6" t="s">
        <v>13</v>
      </c>
      <c r="D6" s="2">
        <f>0.1+3.2+0.3+0.2+0.2+1+0.2+0.2+0.2+4.2+2.2+0.1+0.6+0.1+0.2</f>
        <v>12.999999999999998</v>
      </c>
      <c r="E6" t="s">
        <v>17</v>
      </c>
    </row>
    <row r="7" spans="1:8" x14ac:dyDescent="0.25">
      <c r="A7" t="s">
        <v>20</v>
      </c>
      <c r="B7" t="s">
        <v>7</v>
      </c>
      <c r="C7" t="s">
        <v>14</v>
      </c>
      <c r="D7" s="2">
        <f>(0.85+0.85+2.5+2.5)+(1.4+1.4+2.5+2.5)+(2.1+2.1+0.49+0.49)+5+5</f>
        <v>29.68</v>
      </c>
      <c r="E7" t="s">
        <v>17</v>
      </c>
    </row>
    <row r="8" spans="1:8" x14ac:dyDescent="0.25">
      <c r="A8" t="s">
        <v>20</v>
      </c>
      <c r="B8" t="s">
        <v>7</v>
      </c>
      <c r="C8" t="s">
        <v>15</v>
      </c>
      <c r="D8" s="2">
        <v>1</v>
      </c>
      <c r="E8" t="s">
        <v>16</v>
      </c>
    </row>
    <row r="9" spans="1:8" x14ac:dyDescent="0.25">
      <c r="A9" t="s">
        <v>20</v>
      </c>
      <c r="B9" t="s">
        <v>18</v>
      </c>
      <c r="C9" t="s">
        <v>10</v>
      </c>
      <c r="D9" s="2">
        <v>3.5</v>
      </c>
      <c r="E9" t="s">
        <v>9</v>
      </c>
    </row>
    <row r="10" spans="1:8" x14ac:dyDescent="0.25">
      <c r="A10" t="s">
        <v>20</v>
      </c>
      <c r="B10" t="s">
        <v>18</v>
      </c>
      <c r="C10" t="s">
        <v>11</v>
      </c>
      <c r="D10" s="2">
        <v>3.5</v>
      </c>
      <c r="E10" t="s">
        <v>9</v>
      </c>
    </row>
    <row r="11" spans="1:8" x14ac:dyDescent="0.25">
      <c r="A11" t="s">
        <v>20</v>
      </c>
      <c r="B11" t="s">
        <v>18</v>
      </c>
      <c r="C11" t="s">
        <v>12</v>
      </c>
      <c r="D11" s="2">
        <v>5</v>
      </c>
      <c r="E11" t="s">
        <v>17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:A11"/>
    </sheetView>
  </sheetViews>
  <sheetFormatPr defaultRowHeight="15" x14ac:dyDescent="0.25"/>
  <cols>
    <col min="2" max="2" width="15.7109375" customWidth="1"/>
    <col min="3" max="3" width="20.7109375" customWidth="1"/>
    <col min="7" max="7" width="25.7109375" customWidth="1"/>
    <col min="8" max="8" width="9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</row>
    <row r="2" spans="1:8" x14ac:dyDescent="0.25">
      <c r="A2" t="s">
        <v>38</v>
      </c>
      <c r="B2" t="s">
        <v>7</v>
      </c>
      <c r="C2" t="s">
        <v>8</v>
      </c>
      <c r="D2" s="2">
        <f>((3.2+2.4+0.6+0.1+2.4+3.8+5.1+6.3)*2.75)-(1.4*2.5+0.85*2.5+1*2+1*2+2*0.49)</f>
        <v>55.120000000000005</v>
      </c>
      <c r="E2" t="s">
        <v>9</v>
      </c>
    </row>
    <row r="3" spans="1:8" x14ac:dyDescent="0.25">
      <c r="A3" t="s">
        <v>38</v>
      </c>
      <c r="B3" t="s">
        <v>7</v>
      </c>
      <c r="C3" t="s">
        <v>10</v>
      </c>
      <c r="D3" s="2">
        <v>21.1</v>
      </c>
      <c r="E3" t="s">
        <v>9</v>
      </c>
    </row>
    <row r="4" spans="1:8" x14ac:dyDescent="0.25">
      <c r="A4" t="s">
        <v>38</v>
      </c>
      <c r="B4" t="s">
        <v>7</v>
      </c>
      <c r="C4" t="s">
        <v>11</v>
      </c>
      <c r="D4" s="2">
        <f>21.1+0.5-3.5*0.6-1.2*0.6</f>
        <v>18.78</v>
      </c>
      <c r="E4" t="s">
        <v>9</v>
      </c>
    </row>
    <row r="5" spans="1:8" x14ac:dyDescent="0.25">
      <c r="A5" t="s">
        <v>38</v>
      </c>
      <c r="B5" t="s">
        <v>7</v>
      </c>
      <c r="C5" t="s">
        <v>12</v>
      </c>
      <c r="D5" s="2">
        <v>5</v>
      </c>
      <c r="E5" t="s">
        <v>17</v>
      </c>
    </row>
    <row r="6" spans="1:8" x14ac:dyDescent="0.25">
      <c r="A6" t="s">
        <v>38</v>
      </c>
      <c r="B6" t="s">
        <v>7</v>
      </c>
      <c r="C6" t="s">
        <v>13</v>
      </c>
      <c r="D6" s="2">
        <f>0.3+0.2+0.1+0.6+0.1+2.2+3.8+0.4+0.2+0.2+0.9+0.2+0.2+0.4+2.8+0.2</f>
        <v>12.799999999999997</v>
      </c>
      <c r="E6" t="s">
        <v>17</v>
      </c>
    </row>
    <row r="7" spans="1:8" x14ac:dyDescent="0.25">
      <c r="A7" t="s">
        <v>38</v>
      </c>
      <c r="B7" t="s">
        <v>7</v>
      </c>
      <c r="C7" t="s">
        <v>14</v>
      </c>
      <c r="D7" s="2">
        <f>(0.85+0.85+2.5+2.5)+(1.4+1.4+2.5+2.5)+(2.1+2.1+0.49+0.49)+5+5</f>
        <v>29.68</v>
      </c>
      <c r="E7" t="s">
        <v>17</v>
      </c>
    </row>
    <row r="8" spans="1:8" x14ac:dyDescent="0.25">
      <c r="A8" t="s">
        <v>38</v>
      </c>
      <c r="B8" t="s">
        <v>7</v>
      </c>
      <c r="C8" t="s">
        <v>15</v>
      </c>
      <c r="D8" s="2">
        <v>1</v>
      </c>
      <c r="E8" t="s">
        <v>16</v>
      </c>
    </row>
    <row r="9" spans="1:8" x14ac:dyDescent="0.25">
      <c r="A9" t="s">
        <v>38</v>
      </c>
      <c r="B9" t="s">
        <v>18</v>
      </c>
      <c r="C9" t="s">
        <v>10</v>
      </c>
      <c r="D9" s="2">
        <v>3.5</v>
      </c>
      <c r="E9" t="s">
        <v>9</v>
      </c>
    </row>
    <row r="10" spans="1:8" x14ac:dyDescent="0.25">
      <c r="A10" t="s">
        <v>38</v>
      </c>
      <c r="B10" t="s">
        <v>18</v>
      </c>
      <c r="C10" t="s">
        <v>11</v>
      </c>
      <c r="D10" s="2">
        <v>3.5</v>
      </c>
      <c r="E10" t="s">
        <v>9</v>
      </c>
    </row>
    <row r="11" spans="1:8" x14ac:dyDescent="0.25">
      <c r="A11" t="s">
        <v>38</v>
      </c>
      <c r="B11" t="s">
        <v>18</v>
      </c>
      <c r="C11" t="s">
        <v>12</v>
      </c>
      <c r="D11" s="2">
        <v>5</v>
      </c>
      <c r="E11" t="s">
        <v>17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J21" sqref="J21:J22"/>
    </sheetView>
  </sheetViews>
  <sheetFormatPr defaultRowHeight="15" x14ac:dyDescent="0.25"/>
  <cols>
    <col min="2" max="2" width="15.7109375" customWidth="1"/>
    <col min="3" max="3" width="20.7109375" customWidth="1"/>
    <col min="7" max="7" width="25.7109375" customWidth="1"/>
    <col min="8" max="8" width="9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</row>
    <row r="2" spans="1:8" x14ac:dyDescent="0.25">
      <c r="A2" t="s">
        <v>39</v>
      </c>
      <c r="B2" t="s">
        <v>7</v>
      </c>
      <c r="C2" t="s">
        <v>8</v>
      </c>
      <c r="D2" s="2">
        <f>((3+2.4+0.6+0.1+2.4+3.8+4.9+6.3)*2.75)-(1.4*2.5+0.85*2.5+1*2+1*2+2*0.49)</f>
        <v>54.02000000000001</v>
      </c>
      <c r="E2" t="s">
        <v>9</v>
      </c>
    </row>
    <row r="3" spans="1:8" x14ac:dyDescent="0.25">
      <c r="A3" t="s">
        <v>39</v>
      </c>
      <c r="B3" t="s">
        <v>7</v>
      </c>
      <c r="C3" t="s">
        <v>10</v>
      </c>
      <c r="D3" s="2">
        <v>26</v>
      </c>
      <c r="E3" t="s">
        <v>9</v>
      </c>
    </row>
    <row r="4" spans="1:8" x14ac:dyDescent="0.25">
      <c r="A4" t="s">
        <v>39</v>
      </c>
      <c r="B4" t="s">
        <v>7</v>
      </c>
      <c r="C4" t="s">
        <v>11</v>
      </c>
      <c r="D4" s="2">
        <f>26+0.5-3.5*0.6-1.2*0.6</f>
        <v>23.68</v>
      </c>
      <c r="E4" t="s">
        <v>9</v>
      </c>
    </row>
    <row r="5" spans="1:8" x14ac:dyDescent="0.25">
      <c r="A5" t="s">
        <v>39</v>
      </c>
      <c r="B5" t="s">
        <v>7</v>
      </c>
      <c r="C5" t="s">
        <v>12</v>
      </c>
      <c r="D5" s="2">
        <v>5</v>
      </c>
      <c r="E5" t="s">
        <v>17</v>
      </c>
    </row>
    <row r="6" spans="1:8" x14ac:dyDescent="0.25">
      <c r="A6" t="s">
        <v>39</v>
      </c>
      <c r="B6" t="s">
        <v>7</v>
      </c>
      <c r="C6" t="s">
        <v>13</v>
      </c>
      <c r="D6" s="2">
        <f>0.1+0.2+0.1+0.6+0.1+2.2+3.8+0.2+0.2+0.2+1+0.2+0.2+0.4+2.8+0.2</f>
        <v>12.499999999999996</v>
      </c>
      <c r="E6" t="s">
        <v>17</v>
      </c>
    </row>
    <row r="7" spans="1:8" x14ac:dyDescent="0.25">
      <c r="A7" t="s">
        <v>39</v>
      </c>
      <c r="B7" t="s">
        <v>7</v>
      </c>
      <c r="C7" t="s">
        <v>14</v>
      </c>
      <c r="D7" s="2">
        <f>(0.85+0.85+2.5+2.5)+(1.4+1.4+2.5+2.5)+(2.1+2.1+0.49+0.49)+5+5</f>
        <v>29.68</v>
      </c>
      <c r="E7" t="s">
        <v>17</v>
      </c>
    </row>
    <row r="8" spans="1:8" x14ac:dyDescent="0.25">
      <c r="A8" t="s">
        <v>39</v>
      </c>
      <c r="B8" t="s">
        <v>7</v>
      </c>
      <c r="C8" t="s">
        <v>15</v>
      </c>
      <c r="D8" s="2">
        <v>1</v>
      </c>
      <c r="E8" t="s">
        <v>16</v>
      </c>
    </row>
    <row r="9" spans="1:8" x14ac:dyDescent="0.25">
      <c r="A9" t="s">
        <v>39</v>
      </c>
      <c r="B9" t="s">
        <v>18</v>
      </c>
      <c r="C9" t="s">
        <v>10</v>
      </c>
      <c r="D9" s="2">
        <v>3.5</v>
      </c>
      <c r="E9" t="s">
        <v>9</v>
      </c>
    </row>
    <row r="10" spans="1:8" x14ac:dyDescent="0.25">
      <c r="A10" t="s">
        <v>39</v>
      </c>
      <c r="B10" t="s">
        <v>18</v>
      </c>
      <c r="C10" t="s">
        <v>11</v>
      </c>
      <c r="D10" s="2">
        <v>3.5</v>
      </c>
      <c r="E10" t="s">
        <v>9</v>
      </c>
    </row>
    <row r="11" spans="1:8" x14ac:dyDescent="0.25">
      <c r="A11" t="s">
        <v>39</v>
      </c>
      <c r="B11" t="s">
        <v>18</v>
      </c>
      <c r="C11" t="s">
        <v>12</v>
      </c>
      <c r="D11" s="2">
        <v>5</v>
      </c>
      <c r="E11" t="s">
        <v>17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:A11"/>
    </sheetView>
  </sheetViews>
  <sheetFormatPr defaultRowHeight="15" x14ac:dyDescent="0.25"/>
  <cols>
    <col min="2" max="2" width="15.7109375" customWidth="1"/>
    <col min="3" max="3" width="20.7109375" customWidth="1"/>
    <col min="7" max="7" width="25.7109375" customWidth="1"/>
    <col min="8" max="8" width="9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</row>
    <row r="2" spans="1:8" x14ac:dyDescent="0.25">
      <c r="A2" t="s">
        <v>21</v>
      </c>
      <c r="B2" t="s">
        <v>7</v>
      </c>
      <c r="C2" t="s">
        <v>8</v>
      </c>
      <c r="D2" s="2">
        <f>((2.8+3.6+0.7+3.1+3.9+4.2+2.4+0.1+0.6+2.4)*2.75)-(1.4*2.5+0.85*2.5+1*2+1*2+2*0.49)</f>
        <v>54.844999999999999</v>
      </c>
      <c r="E2" t="s">
        <v>9</v>
      </c>
    </row>
    <row r="3" spans="1:8" x14ac:dyDescent="0.25">
      <c r="A3" t="s">
        <v>21</v>
      </c>
      <c r="B3" t="s">
        <v>7</v>
      </c>
      <c r="C3" t="s">
        <v>10</v>
      </c>
      <c r="D3" s="2">
        <v>26.3</v>
      </c>
      <c r="E3" t="s">
        <v>9</v>
      </c>
    </row>
    <row r="4" spans="1:8" x14ac:dyDescent="0.25">
      <c r="A4" t="s">
        <v>21</v>
      </c>
      <c r="B4" t="s">
        <v>7</v>
      </c>
      <c r="C4" t="s">
        <v>11</v>
      </c>
      <c r="D4" s="2">
        <f>26.3+0.5-3.5*0.6-1.2*0.6</f>
        <v>23.98</v>
      </c>
      <c r="E4" t="s">
        <v>9</v>
      </c>
    </row>
    <row r="5" spans="1:8" x14ac:dyDescent="0.25">
      <c r="A5" t="s">
        <v>21</v>
      </c>
      <c r="B5" t="s">
        <v>7</v>
      </c>
      <c r="C5" t="s">
        <v>12</v>
      </c>
      <c r="D5" s="2">
        <v>5</v>
      </c>
      <c r="E5" t="s">
        <v>17</v>
      </c>
    </row>
    <row r="6" spans="1:8" x14ac:dyDescent="0.25">
      <c r="A6" t="s">
        <v>21</v>
      </c>
      <c r="B6" t="s">
        <v>7</v>
      </c>
      <c r="C6" t="s">
        <v>13</v>
      </c>
      <c r="D6" s="2">
        <f>0.1+0.1+0.7+0.9+0.2+0.2+1.4+0.3+0.2+0.2+1.3+4.2+2.2+0.1+0.6+0.1+0.2</f>
        <v>12.999999999999998</v>
      </c>
      <c r="E6" t="s">
        <v>17</v>
      </c>
    </row>
    <row r="7" spans="1:8" x14ac:dyDescent="0.25">
      <c r="A7" t="s">
        <v>21</v>
      </c>
      <c r="B7" t="s">
        <v>7</v>
      </c>
      <c r="C7" t="s">
        <v>14</v>
      </c>
      <c r="D7" s="2">
        <f>(0.85+0.85+2.5+2.5)+(1.4+1.4+2.5+2.5)+(2.1+2.1+0.49+0.49)+5+5</f>
        <v>29.68</v>
      </c>
      <c r="E7" t="s">
        <v>17</v>
      </c>
    </row>
    <row r="8" spans="1:8" x14ac:dyDescent="0.25">
      <c r="A8" t="s">
        <v>21</v>
      </c>
      <c r="B8" t="s">
        <v>7</v>
      </c>
      <c r="C8" t="s">
        <v>15</v>
      </c>
      <c r="D8" s="2">
        <v>1</v>
      </c>
      <c r="E8" t="s">
        <v>16</v>
      </c>
    </row>
    <row r="9" spans="1:8" x14ac:dyDescent="0.25">
      <c r="A9" t="s">
        <v>21</v>
      </c>
      <c r="B9" t="s">
        <v>18</v>
      </c>
      <c r="C9" t="s">
        <v>10</v>
      </c>
      <c r="D9" s="2">
        <v>3.5</v>
      </c>
      <c r="E9" t="s">
        <v>9</v>
      </c>
    </row>
    <row r="10" spans="1:8" x14ac:dyDescent="0.25">
      <c r="A10" t="s">
        <v>21</v>
      </c>
      <c r="B10" t="s">
        <v>18</v>
      </c>
      <c r="C10" t="s">
        <v>11</v>
      </c>
      <c r="D10" s="2">
        <v>3.5</v>
      </c>
      <c r="E10" t="s">
        <v>9</v>
      </c>
    </row>
    <row r="11" spans="1:8" x14ac:dyDescent="0.25">
      <c r="A11" t="s">
        <v>21</v>
      </c>
      <c r="B11" t="s">
        <v>18</v>
      </c>
      <c r="C11" t="s">
        <v>12</v>
      </c>
      <c r="D11" s="2">
        <v>5</v>
      </c>
      <c r="E11" t="s">
        <v>17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:A11"/>
    </sheetView>
  </sheetViews>
  <sheetFormatPr defaultRowHeight="15" x14ac:dyDescent="0.25"/>
  <cols>
    <col min="2" max="2" width="15.7109375" customWidth="1"/>
    <col min="3" max="3" width="20.7109375" customWidth="1"/>
    <col min="7" max="7" width="25.7109375" customWidth="1"/>
    <col min="8" max="8" width="9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</row>
    <row r="2" spans="1:8" x14ac:dyDescent="0.25">
      <c r="A2" t="s">
        <v>22</v>
      </c>
      <c r="B2" t="s">
        <v>7</v>
      </c>
      <c r="C2" t="s">
        <v>8</v>
      </c>
      <c r="D2" s="2">
        <f>((2.8+6.7+4.6+4.2+2.4+0.1+0.6+2.4)*2.75)-(1.4*2.5+0.85*2.5+1*2+1*2+2*0.49)</f>
        <v>54.844999999999999</v>
      </c>
      <c r="E2" t="s">
        <v>9</v>
      </c>
    </row>
    <row r="3" spans="1:8" x14ac:dyDescent="0.25">
      <c r="A3" t="s">
        <v>22</v>
      </c>
      <c r="B3" t="s">
        <v>7</v>
      </c>
      <c r="C3" t="s">
        <v>10</v>
      </c>
      <c r="D3" s="2">
        <v>26.3</v>
      </c>
      <c r="E3" t="s">
        <v>9</v>
      </c>
    </row>
    <row r="4" spans="1:8" x14ac:dyDescent="0.25">
      <c r="A4" t="s">
        <v>22</v>
      </c>
      <c r="B4" t="s">
        <v>7</v>
      </c>
      <c r="C4" t="s">
        <v>11</v>
      </c>
      <c r="D4" s="2">
        <f>26.3+0.5-3.5*0.6-1.2*0.6</f>
        <v>23.98</v>
      </c>
      <c r="E4" t="s">
        <v>9</v>
      </c>
    </row>
    <row r="5" spans="1:8" x14ac:dyDescent="0.25">
      <c r="A5" t="s">
        <v>22</v>
      </c>
      <c r="B5" t="s">
        <v>7</v>
      </c>
      <c r="C5" t="s">
        <v>12</v>
      </c>
      <c r="D5" s="2">
        <v>5</v>
      </c>
      <c r="E5" t="s">
        <v>17</v>
      </c>
    </row>
    <row r="6" spans="1:8" x14ac:dyDescent="0.25">
      <c r="A6" t="s">
        <v>22</v>
      </c>
      <c r="B6" t="s">
        <v>7</v>
      </c>
      <c r="C6" t="s">
        <v>13</v>
      </c>
      <c r="D6" s="2">
        <f>0.1+3.2+0.3+0.2+0.2+1+0.2+0.2+0.2+4.2+2.2+0.1+0.6+0.1+0.2</f>
        <v>12.999999999999998</v>
      </c>
      <c r="E6" t="s">
        <v>17</v>
      </c>
    </row>
    <row r="7" spans="1:8" x14ac:dyDescent="0.25">
      <c r="A7" t="s">
        <v>22</v>
      </c>
      <c r="B7" t="s">
        <v>7</v>
      </c>
      <c r="C7" t="s">
        <v>14</v>
      </c>
      <c r="D7" s="2">
        <f>(0.85+0.85+2.5+2.5)+(1.4+1.4+2.5+2.5)+(2.1+2.1+0.49+0.49)+5+5</f>
        <v>29.68</v>
      </c>
      <c r="E7" t="s">
        <v>17</v>
      </c>
    </row>
    <row r="8" spans="1:8" x14ac:dyDescent="0.25">
      <c r="A8" t="s">
        <v>22</v>
      </c>
      <c r="B8" t="s">
        <v>7</v>
      </c>
      <c r="C8" t="s">
        <v>15</v>
      </c>
      <c r="D8" s="2">
        <v>1</v>
      </c>
      <c r="E8" t="s">
        <v>16</v>
      </c>
    </row>
    <row r="9" spans="1:8" x14ac:dyDescent="0.25">
      <c r="A9" t="s">
        <v>22</v>
      </c>
      <c r="B9" t="s">
        <v>18</v>
      </c>
      <c r="C9" t="s">
        <v>10</v>
      </c>
      <c r="D9" s="2">
        <v>3.5</v>
      </c>
      <c r="E9" t="s">
        <v>9</v>
      </c>
    </row>
    <row r="10" spans="1:8" x14ac:dyDescent="0.25">
      <c r="A10" t="s">
        <v>22</v>
      </c>
      <c r="B10" t="s">
        <v>18</v>
      </c>
      <c r="C10" t="s">
        <v>11</v>
      </c>
      <c r="D10" s="2">
        <v>3.5</v>
      </c>
      <c r="E10" t="s">
        <v>9</v>
      </c>
    </row>
    <row r="11" spans="1:8" x14ac:dyDescent="0.25">
      <c r="A11" t="s">
        <v>22</v>
      </c>
      <c r="B11" t="s">
        <v>18</v>
      </c>
      <c r="C11" t="s">
        <v>12</v>
      </c>
      <c r="D11" s="2">
        <v>5</v>
      </c>
      <c r="E11" t="s">
        <v>17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:A11"/>
    </sheetView>
  </sheetViews>
  <sheetFormatPr defaultRowHeight="15" x14ac:dyDescent="0.25"/>
  <cols>
    <col min="2" max="2" width="15.7109375" customWidth="1"/>
    <col min="3" max="3" width="20.7109375" customWidth="1"/>
    <col min="7" max="7" width="25.7109375" customWidth="1"/>
    <col min="8" max="8" width="9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</row>
    <row r="2" spans="1:8" x14ac:dyDescent="0.25">
      <c r="A2" t="s">
        <v>23</v>
      </c>
      <c r="B2" t="s">
        <v>7</v>
      </c>
      <c r="C2" t="s">
        <v>8</v>
      </c>
      <c r="D2" s="2">
        <f>((2.8+6.7+4.6+4.2+2.4+0.1+0.6+2.4)*2.75)-(1.4*2.5+0.85*2.5+1*2+1*2+2*0.49)</f>
        <v>54.844999999999999</v>
      </c>
      <c r="E2" t="s">
        <v>9</v>
      </c>
    </row>
    <row r="3" spans="1:8" x14ac:dyDescent="0.25">
      <c r="A3" t="s">
        <v>23</v>
      </c>
      <c r="B3" t="s">
        <v>7</v>
      </c>
      <c r="C3" t="s">
        <v>10</v>
      </c>
      <c r="D3" s="2">
        <v>26.3</v>
      </c>
      <c r="E3" t="s">
        <v>9</v>
      </c>
    </row>
    <row r="4" spans="1:8" x14ac:dyDescent="0.25">
      <c r="A4" t="s">
        <v>23</v>
      </c>
      <c r="B4" t="s">
        <v>7</v>
      </c>
      <c r="C4" t="s">
        <v>11</v>
      </c>
      <c r="D4" s="2">
        <f>26.3+0.5-3.5*0.6-1.2*0.6</f>
        <v>23.98</v>
      </c>
      <c r="E4" t="s">
        <v>9</v>
      </c>
    </row>
    <row r="5" spans="1:8" x14ac:dyDescent="0.25">
      <c r="A5" t="s">
        <v>23</v>
      </c>
      <c r="B5" t="s">
        <v>7</v>
      </c>
      <c r="C5" t="s">
        <v>12</v>
      </c>
      <c r="D5" s="2">
        <v>5</v>
      </c>
      <c r="E5" t="s">
        <v>17</v>
      </c>
    </row>
    <row r="6" spans="1:8" x14ac:dyDescent="0.25">
      <c r="A6" t="s">
        <v>23</v>
      </c>
      <c r="B6" t="s">
        <v>7</v>
      </c>
      <c r="C6" t="s">
        <v>13</v>
      </c>
      <c r="D6" s="2">
        <f>0.1+3.2+0.3+0.2+0.2+1+0.2+0.2+0.2+4.2+2.2+0.1+0.6+0.1+0.2</f>
        <v>12.999999999999998</v>
      </c>
      <c r="E6" t="s">
        <v>17</v>
      </c>
    </row>
    <row r="7" spans="1:8" x14ac:dyDescent="0.25">
      <c r="A7" t="s">
        <v>23</v>
      </c>
      <c r="B7" t="s">
        <v>7</v>
      </c>
      <c r="C7" t="s">
        <v>14</v>
      </c>
      <c r="D7" s="2">
        <f>(0.85+0.85+2.5+2.5)+(1.4+1.4+2.5+2.5)+(2.1+2.1+0.49+0.49)+5+5</f>
        <v>29.68</v>
      </c>
      <c r="E7" t="s">
        <v>17</v>
      </c>
    </row>
    <row r="8" spans="1:8" x14ac:dyDescent="0.25">
      <c r="A8" t="s">
        <v>23</v>
      </c>
      <c r="B8" t="s">
        <v>7</v>
      </c>
      <c r="C8" t="s">
        <v>15</v>
      </c>
      <c r="D8" s="2">
        <v>1</v>
      </c>
      <c r="E8" t="s">
        <v>16</v>
      </c>
    </row>
    <row r="9" spans="1:8" x14ac:dyDescent="0.25">
      <c r="A9" t="s">
        <v>23</v>
      </c>
      <c r="B9" t="s">
        <v>18</v>
      </c>
      <c r="C9" t="s">
        <v>10</v>
      </c>
      <c r="D9" s="2">
        <v>3.5</v>
      </c>
      <c r="E9" t="s">
        <v>9</v>
      </c>
    </row>
    <row r="10" spans="1:8" x14ac:dyDescent="0.25">
      <c r="A10" t="s">
        <v>23</v>
      </c>
      <c r="B10" t="s">
        <v>18</v>
      </c>
      <c r="C10" t="s">
        <v>11</v>
      </c>
      <c r="D10" s="2">
        <v>3.5</v>
      </c>
      <c r="E10" t="s">
        <v>9</v>
      </c>
    </row>
    <row r="11" spans="1:8" x14ac:dyDescent="0.25">
      <c r="A11" t="s">
        <v>23</v>
      </c>
      <c r="B11" t="s">
        <v>18</v>
      </c>
      <c r="C11" t="s">
        <v>12</v>
      </c>
      <c r="D11" s="2">
        <v>5</v>
      </c>
      <c r="E11" t="s">
        <v>17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:A11"/>
    </sheetView>
  </sheetViews>
  <sheetFormatPr defaultRowHeight="15" x14ac:dyDescent="0.25"/>
  <cols>
    <col min="2" max="2" width="15.7109375" customWidth="1"/>
    <col min="3" max="3" width="20.7109375" customWidth="1"/>
    <col min="7" max="7" width="25.7109375" customWidth="1"/>
    <col min="8" max="8" width="9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</row>
    <row r="2" spans="1:8" x14ac:dyDescent="0.25">
      <c r="A2" t="s">
        <v>24</v>
      </c>
      <c r="B2" t="s">
        <v>7</v>
      </c>
      <c r="C2" t="s">
        <v>8</v>
      </c>
      <c r="D2" s="2">
        <f>((2.8+6.7+2.7+0.5+4.6+1.2+2.4+0.1+0.6+2.4)*2.93)-(1.4*2.5+1*2+1*2+2*0.49)</f>
        <v>61.839999999999989</v>
      </c>
      <c r="E2" t="s">
        <v>9</v>
      </c>
    </row>
    <row r="3" spans="1:8" x14ac:dyDescent="0.25">
      <c r="A3" t="s">
        <v>24</v>
      </c>
      <c r="B3" t="s">
        <v>7</v>
      </c>
      <c r="C3" t="s">
        <v>10</v>
      </c>
      <c r="D3" s="2">
        <v>26.2</v>
      </c>
      <c r="E3" t="s">
        <v>9</v>
      </c>
    </row>
    <row r="4" spans="1:8" x14ac:dyDescent="0.25">
      <c r="A4" t="s">
        <v>24</v>
      </c>
      <c r="B4" t="s">
        <v>7</v>
      </c>
      <c r="C4" t="s">
        <v>11</v>
      </c>
      <c r="D4" s="2">
        <f>26.2+0.5-3.5*0.6-1.2*0.6</f>
        <v>23.88</v>
      </c>
      <c r="E4" t="s">
        <v>9</v>
      </c>
    </row>
    <row r="5" spans="1:8" x14ac:dyDescent="0.25">
      <c r="A5" t="s">
        <v>24</v>
      </c>
      <c r="B5" t="s">
        <v>7</v>
      </c>
      <c r="C5" t="s">
        <v>12</v>
      </c>
      <c r="D5" s="2">
        <v>5</v>
      </c>
      <c r="E5" t="s">
        <v>17</v>
      </c>
    </row>
    <row r="6" spans="1:8" x14ac:dyDescent="0.25">
      <c r="A6" t="s">
        <v>24</v>
      </c>
      <c r="B6" t="s">
        <v>7</v>
      </c>
      <c r="C6" t="s">
        <v>13</v>
      </c>
      <c r="D6" s="2">
        <f>0.1+3.2+0.3+0.2+0.2+0.3+0.5+4.6+1.2+2.2+0.1+0.6+0.1+0.2</f>
        <v>13.799999999999995</v>
      </c>
      <c r="E6" t="s">
        <v>17</v>
      </c>
    </row>
    <row r="7" spans="1:8" x14ac:dyDescent="0.25">
      <c r="A7" t="s">
        <v>24</v>
      </c>
      <c r="B7" t="s">
        <v>7</v>
      </c>
      <c r="C7" t="s">
        <v>14</v>
      </c>
      <c r="D7" s="2">
        <f>(1.4+1.4+2.5+2.5)+(2.1+2.1+0.49+0.49)+5+5</f>
        <v>22.98</v>
      </c>
      <c r="E7" t="s">
        <v>17</v>
      </c>
    </row>
    <row r="8" spans="1:8" x14ac:dyDescent="0.25">
      <c r="A8" t="s">
        <v>24</v>
      </c>
      <c r="B8" t="s">
        <v>7</v>
      </c>
      <c r="C8" t="s">
        <v>15</v>
      </c>
      <c r="D8" s="2">
        <v>1</v>
      </c>
      <c r="E8" t="s">
        <v>16</v>
      </c>
    </row>
    <row r="9" spans="1:8" x14ac:dyDescent="0.25">
      <c r="A9" t="s">
        <v>24</v>
      </c>
      <c r="B9" t="s">
        <v>18</v>
      </c>
      <c r="C9" t="s">
        <v>10</v>
      </c>
      <c r="D9" s="2">
        <v>3.5</v>
      </c>
      <c r="E9" t="s">
        <v>9</v>
      </c>
    </row>
    <row r="10" spans="1:8" x14ac:dyDescent="0.25">
      <c r="A10" t="s">
        <v>24</v>
      </c>
      <c r="B10" t="s">
        <v>18</v>
      </c>
      <c r="C10" t="s">
        <v>11</v>
      </c>
      <c r="D10" s="2">
        <v>3.5</v>
      </c>
      <c r="E10" t="s">
        <v>9</v>
      </c>
    </row>
    <row r="11" spans="1:8" x14ac:dyDescent="0.25">
      <c r="A11" t="s">
        <v>24</v>
      </c>
      <c r="B11" t="s">
        <v>18</v>
      </c>
      <c r="C11" t="s">
        <v>12</v>
      </c>
      <c r="D11" s="2">
        <v>5</v>
      </c>
      <c r="E11" t="s">
        <v>17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:A11"/>
    </sheetView>
  </sheetViews>
  <sheetFormatPr defaultRowHeight="15" x14ac:dyDescent="0.25"/>
  <cols>
    <col min="2" max="2" width="15.7109375" customWidth="1"/>
    <col min="3" max="3" width="20.7109375" customWidth="1"/>
    <col min="7" max="7" width="25.7109375" customWidth="1"/>
    <col min="8" max="8" width="9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</row>
    <row r="2" spans="1:8" x14ac:dyDescent="0.25">
      <c r="A2" t="s">
        <v>25</v>
      </c>
      <c r="B2" t="s">
        <v>7</v>
      </c>
      <c r="C2" t="s">
        <v>8</v>
      </c>
      <c r="D2" s="2">
        <f>((2.8+6.7+4.6+4.2+2.4+0.1+0.6+2.4)*2.93)-(1.4*2.5+0.85*2.5+1*2+1*2+2*0.49)</f>
        <v>59.129000000000005</v>
      </c>
      <c r="E2" t="s">
        <v>9</v>
      </c>
    </row>
    <row r="3" spans="1:8" x14ac:dyDescent="0.25">
      <c r="A3" t="s">
        <v>25</v>
      </c>
      <c r="B3" t="s">
        <v>7</v>
      </c>
      <c r="C3" t="s">
        <v>10</v>
      </c>
      <c r="D3" s="2">
        <v>26.3</v>
      </c>
      <c r="E3" t="s">
        <v>9</v>
      </c>
    </row>
    <row r="4" spans="1:8" x14ac:dyDescent="0.25">
      <c r="A4" t="s">
        <v>25</v>
      </c>
      <c r="B4" t="s">
        <v>7</v>
      </c>
      <c r="C4" t="s">
        <v>11</v>
      </c>
      <c r="D4" s="2">
        <f>26.3+0.5-3.5*0.6-1.2*0.6</f>
        <v>23.98</v>
      </c>
      <c r="E4" t="s">
        <v>9</v>
      </c>
    </row>
    <row r="5" spans="1:8" x14ac:dyDescent="0.25">
      <c r="A5" t="s">
        <v>25</v>
      </c>
      <c r="B5" t="s">
        <v>7</v>
      </c>
      <c r="C5" t="s">
        <v>12</v>
      </c>
      <c r="D5" s="2">
        <v>5</v>
      </c>
      <c r="E5" t="s">
        <v>17</v>
      </c>
    </row>
    <row r="6" spans="1:8" x14ac:dyDescent="0.25">
      <c r="A6" t="s">
        <v>25</v>
      </c>
      <c r="B6" t="s">
        <v>7</v>
      </c>
      <c r="C6" t="s">
        <v>13</v>
      </c>
      <c r="D6" s="2">
        <f>0.1+3.2+0.3+0.2+0.2+1+0.2+0.2+0.2+4.2+2.2+0.1+0.6+0.1+0.2</f>
        <v>12.999999999999998</v>
      </c>
      <c r="E6" t="s">
        <v>17</v>
      </c>
    </row>
    <row r="7" spans="1:8" x14ac:dyDescent="0.25">
      <c r="A7" t="s">
        <v>25</v>
      </c>
      <c r="B7" t="s">
        <v>7</v>
      </c>
      <c r="C7" t="s">
        <v>14</v>
      </c>
      <c r="D7" s="2">
        <f>(0.85+0.85+2.5+2.5)+(1.4+1.4+2.5+2.5)+(2.1+2.1+0.49+0.49)+5+5</f>
        <v>29.68</v>
      </c>
      <c r="E7" t="s">
        <v>17</v>
      </c>
    </row>
    <row r="8" spans="1:8" x14ac:dyDescent="0.25">
      <c r="A8" t="s">
        <v>25</v>
      </c>
      <c r="B8" t="s">
        <v>7</v>
      </c>
      <c r="C8" t="s">
        <v>15</v>
      </c>
      <c r="D8" s="2">
        <v>1</v>
      </c>
      <c r="E8" t="s">
        <v>16</v>
      </c>
    </row>
    <row r="9" spans="1:8" x14ac:dyDescent="0.25">
      <c r="A9" t="s">
        <v>25</v>
      </c>
      <c r="B9" t="s">
        <v>18</v>
      </c>
      <c r="C9" t="s">
        <v>10</v>
      </c>
      <c r="D9" s="2">
        <v>3.5</v>
      </c>
      <c r="E9" t="s">
        <v>9</v>
      </c>
    </row>
    <row r="10" spans="1:8" x14ac:dyDescent="0.25">
      <c r="A10" t="s">
        <v>25</v>
      </c>
      <c r="B10" t="s">
        <v>18</v>
      </c>
      <c r="C10" t="s">
        <v>11</v>
      </c>
      <c r="D10" s="2">
        <v>3.5</v>
      </c>
      <c r="E10" t="s">
        <v>9</v>
      </c>
    </row>
    <row r="11" spans="1:8" x14ac:dyDescent="0.25">
      <c r="A11" t="s">
        <v>25</v>
      </c>
      <c r="B11" t="s">
        <v>18</v>
      </c>
      <c r="C11" t="s">
        <v>12</v>
      </c>
      <c r="D11" s="2">
        <v>5</v>
      </c>
      <c r="E11" t="s">
        <v>17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:A11"/>
    </sheetView>
  </sheetViews>
  <sheetFormatPr defaultRowHeight="15" x14ac:dyDescent="0.25"/>
  <cols>
    <col min="2" max="2" width="15.7109375" customWidth="1"/>
    <col min="3" max="3" width="20.7109375" customWidth="1"/>
    <col min="7" max="7" width="25.7109375" customWidth="1"/>
    <col min="8" max="8" width="9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</row>
    <row r="2" spans="1:8" x14ac:dyDescent="0.25">
      <c r="A2" t="s">
        <v>26</v>
      </c>
      <c r="B2" t="s">
        <v>7</v>
      </c>
      <c r="C2" t="s">
        <v>8</v>
      </c>
      <c r="D2" s="2">
        <f>((2.8+6.7+4.6+4.2+2.4+0.1+0.6+2.4)*2.75)-(1.4*2.5+0.85*2.5*2+1*2+1*2+2*0.49)</f>
        <v>52.72</v>
      </c>
      <c r="E2" t="s">
        <v>9</v>
      </c>
    </row>
    <row r="3" spans="1:8" x14ac:dyDescent="0.25">
      <c r="A3" t="s">
        <v>26</v>
      </c>
      <c r="B3" t="s">
        <v>7</v>
      </c>
      <c r="C3" t="s">
        <v>10</v>
      </c>
      <c r="D3" s="2">
        <v>26.3</v>
      </c>
      <c r="E3" t="s">
        <v>9</v>
      </c>
    </row>
    <row r="4" spans="1:8" x14ac:dyDescent="0.25">
      <c r="A4" t="s">
        <v>26</v>
      </c>
      <c r="B4" t="s">
        <v>7</v>
      </c>
      <c r="C4" t="s">
        <v>11</v>
      </c>
      <c r="D4" s="2">
        <f>26.3+0.5-3.5*0.6-1.2*0.6</f>
        <v>23.98</v>
      </c>
      <c r="E4" t="s">
        <v>9</v>
      </c>
    </row>
    <row r="5" spans="1:8" x14ac:dyDescent="0.25">
      <c r="A5" t="s">
        <v>26</v>
      </c>
      <c r="B5" t="s">
        <v>7</v>
      </c>
      <c r="C5" t="s">
        <v>12</v>
      </c>
      <c r="D5" s="2">
        <v>5</v>
      </c>
      <c r="E5" t="s">
        <v>17</v>
      </c>
    </row>
    <row r="6" spans="1:8" x14ac:dyDescent="0.25">
      <c r="A6" t="s">
        <v>26</v>
      </c>
      <c r="B6" t="s">
        <v>7</v>
      </c>
      <c r="C6" t="s">
        <v>13</v>
      </c>
      <c r="D6" s="2">
        <f>0.1+3.2+0.3+0.2+0.2+1+0.2+0.2+0.2+2.1+0.2+0.2+1.3+2.2+0.1+0.6+0.1+0.2</f>
        <v>12.6</v>
      </c>
      <c r="E6" t="s">
        <v>17</v>
      </c>
    </row>
    <row r="7" spans="1:8" x14ac:dyDescent="0.25">
      <c r="A7" t="s">
        <v>26</v>
      </c>
      <c r="B7" t="s">
        <v>7</v>
      </c>
      <c r="C7" t="s">
        <v>14</v>
      </c>
      <c r="D7" s="2">
        <f>(2*(0.85+0.85+2.5+2.5))+(1.4+1.4+2.5+2.5)+(2.1+2.1+0.49+0.49)+5+5</f>
        <v>36.379999999999995</v>
      </c>
      <c r="E7" t="s">
        <v>17</v>
      </c>
    </row>
    <row r="8" spans="1:8" x14ac:dyDescent="0.25">
      <c r="A8" t="s">
        <v>26</v>
      </c>
      <c r="B8" t="s">
        <v>7</v>
      </c>
      <c r="C8" t="s">
        <v>15</v>
      </c>
      <c r="D8" s="2">
        <v>1</v>
      </c>
      <c r="E8" t="s">
        <v>16</v>
      </c>
    </row>
    <row r="9" spans="1:8" x14ac:dyDescent="0.25">
      <c r="A9" t="s">
        <v>26</v>
      </c>
      <c r="B9" t="s">
        <v>18</v>
      </c>
      <c r="C9" t="s">
        <v>10</v>
      </c>
      <c r="D9" s="2">
        <v>3.5</v>
      </c>
      <c r="E9" t="s">
        <v>9</v>
      </c>
    </row>
    <row r="10" spans="1:8" x14ac:dyDescent="0.25">
      <c r="A10" t="s">
        <v>26</v>
      </c>
      <c r="B10" t="s">
        <v>18</v>
      </c>
      <c r="C10" t="s">
        <v>11</v>
      </c>
      <c r="D10" s="2">
        <v>3.5</v>
      </c>
      <c r="E10" t="s">
        <v>9</v>
      </c>
    </row>
    <row r="11" spans="1:8" x14ac:dyDescent="0.25">
      <c r="A11" t="s">
        <v>26</v>
      </c>
      <c r="B11" t="s">
        <v>18</v>
      </c>
      <c r="C11" t="s">
        <v>12</v>
      </c>
      <c r="D11" s="2">
        <v>5</v>
      </c>
      <c r="E11" t="s">
        <v>17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:A11"/>
    </sheetView>
  </sheetViews>
  <sheetFormatPr defaultRowHeight="15" x14ac:dyDescent="0.25"/>
  <cols>
    <col min="2" max="2" width="15.7109375" customWidth="1"/>
    <col min="3" max="3" width="20.7109375" customWidth="1"/>
    <col min="7" max="7" width="25.7109375" customWidth="1"/>
    <col min="8" max="8" width="9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</row>
    <row r="2" spans="1:8" x14ac:dyDescent="0.25">
      <c r="A2" t="s">
        <v>27</v>
      </c>
      <c r="B2" t="s">
        <v>7</v>
      </c>
      <c r="C2" t="s">
        <v>8</v>
      </c>
      <c r="D2" s="2">
        <f>((2.8+6.7+4.6+4.2+2.4+0.1+0.6+2.4)*2.75)-(1.4*2.5+0.85*2.5+1*2+1*2+2*0.49)</f>
        <v>54.844999999999999</v>
      </c>
      <c r="E2" t="s">
        <v>9</v>
      </c>
    </row>
    <row r="3" spans="1:8" x14ac:dyDescent="0.25">
      <c r="A3" t="s">
        <v>27</v>
      </c>
      <c r="B3" t="s">
        <v>7</v>
      </c>
      <c r="C3" t="s">
        <v>10</v>
      </c>
      <c r="D3" s="2">
        <v>26.3</v>
      </c>
      <c r="E3" t="s">
        <v>9</v>
      </c>
    </row>
    <row r="4" spans="1:8" x14ac:dyDescent="0.25">
      <c r="A4" t="s">
        <v>27</v>
      </c>
      <c r="B4" t="s">
        <v>7</v>
      </c>
      <c r="C4" t="s">
        <v>11</v>
      </c>
      <c r="D4" s="2">
        <f>26.3+0.5-3.5*0.6-1.2*0.6</f>
        <v>23.98</v>
      </c>
      <c r="E4" t="s">
        <v>9</v>
      </c>
    </row>
    <row r="5" spans="1:8" x14ac:dyDescent="0.25">
      <c r="A5" t="s">
        <v>27</v>
      </c>
      <c r="B5" t="s">
        <v>7</v>
      </c>
      <c r="C5" t="s">
        <v>12</v>
      </c>
      <c r="D5" s="2">
        <v>5</v>
      </c>
      <c r="E5" t="s">
        <v>17</v>
      </c>
    </row>
    <row r="6" spans="1:8" x14ac:dyDescent="0.25">
      <c r="A6" t="s">
        <v>27</v>
      </c>
      <c r="B6" t="s">
        <v>7</v>
      </c>
      <c r="C6" t="s">
        <v>13</v>
      </c>
      <c r="D6" s="2">
        <f>0.1+3.2+0.3+0.2+0.2+1+0.2+0.2+0.2+4.2+2.2+0.1+0.6+0.1+0.2</f>
        <v>12.999999999999998</v>
      </c>
      <c r="E6" t="s">
        <v>17</v>
      </c>
    </row>
    <row r="7" spans="1:8" x14ac:dyDescent="0.25">
      <c r="A7" t="s">
        <v>27</v>
      </c>
      <c r="B7" t="s">
        <v>7</v>
      </c>
      <c r="C7" t="s">
        <v>14</v>
      </c>
      <c r="D7" s="2">
        <f>(0.85+0.85+2.5+2.5)+(1.4+1.4+2.5+2.5)+(2.1+2.1+0.49+0.49)+5+5</f>
        <v>29.68</v>
      </c>
      <c r="E7" t="s">
        <v>17</v>
      </c>
    </row>
    <row r="8" spans="1:8" x14ac:dyDescent="0.25">
      <c r="A8" t="s">
        <v>27</v>
      </c>
      <c r="B8" t="s">
        <v>7</v>
      </c>
      <c r="C8" t="s">
        <v>15</v>
      </c>
      <c r="D8" s="2">
        <v>1</v>
      </c>
      <c r="E8" t="s">
        <v>16</v>
      </c>
    </row>
    <row r="9" spans="1:8" x14ac:dyDescent="0.25">
      <c r="A9" t="s">
        <v>27</v>
      </c>
      <c r="B9" t="s">
        <v>18</v>
      </c>
      <c r="C9" t="s">
        <v>10</v>
      </c>
      <c r="D9" s="2">
        <v>3.5</v>
      </c>
      <c r="E9" t="s">
        <v>9</v>
      </c>
    </row>
    <row r="10" spans="1:8" x14ac:dyDescent="0.25">
      <c r="A10" t="s">
        <v>27</v>
      </c>
      <c r="B10" t="s">
        <v>18</v>
      </c>
      <c r="C10" t="s">
        <v>11</v>
      </c>
      <c r="D10" s="2">
        <v>3.5</v>
      </c>
      <c r="E10" t="s">
        <v>9</v>
      </c>
    </row>
    <row r="11" spans="1:8" x14ac:dyDescent="0.25">
      <c r="A11" t="s">
        <v>27</v>
      </c>
      <c r="B11" t="s">
        <v>18</v>
      </c>
      <c r="C11" t="s">
        <v>12</v>
      </c>
      <c r="D11" s="2">
        <v>5</v>
      </c>
      <c r="E11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21</vt:i4>
      </vt:variant>
    </vt:vector>
  </HeadingPairs>
  <TitlesOfParts>
    <vt:vector size="21" baseType="lpstr">
      <vt:lpstr>UE210a</vt:lpstr>
      <vt:lpstr>UE210b</vt:lpstr>
      <vt:lpstr>UE210c</vt:lpstr>
      <vt:lpstr>UE210d</vt:lpstr>
      <vt:lpstr>UE210e</vt:lpstr>
      <vt:lpstr>UE210f</vt:lpstr>
      <vt:lpstr>UE210g</vt:lpstr>
      <vt:lpstr>UE210h</vt:lpstr>
      <vt:lpstr>UE210i</vt:lpstr>
      <vt:lpstr>UE210j</vt:lpstr>
      <vt:lpstr>UE210k</vt:lpstr>
      <vt:lpstr>UE210l</vt:lpstr>
      <vt:lpstr>UE210m</vt:lpstr>
      <vt:lpstr>UE210n</vt:lpstr>
      <vt:lpstr>UE210o</vt:lpstr>
      <vt:lpstr>UE210p</vt:lpstr>
      <vt:lpstr>UE210q</vt:lpstr>
      <vt:lpstr>UE210r</vt:lpstr>
      <vt:lpstr>UE210s</vt:lpstr>
      <vt:lpstr>UE210t</vt:lpstr>
      <vt:lpstr>UE210u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 Christensen</dc:creator>
  <cp:lastModifiedBy>Marianne Damsgaard</cp:lastModifiedBy>
  <dcterms:created xsi:type="dcterms:W3CDTF">2016-02-11T14:15:04Z</dcterms:created>
  <dcterms:modified xsi:type="dcterms:W3CDTF">2016-03-15T13:24:35Z</dcterms:modified>
</cp:coreProperties>
</file>